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40" windowHeight="12570"/>
  </bookViews>
  <sheets>
    <sheet name="2020-2021" sheetId="1" r:id="rId1"/>
    <sheet name="Лист1" sheetId="2" r:id="rId2"/>
  </sheets>
  <definedNames>
    <definedName name="_xlnm._FilterDatabase" localSheetId="0" hidden="1">'2020-2021'!$B$12:$V$378</definedName>
    <definedName name="_xlnm.Print_Titles" localSheetId="0">'2020-2021'!$12:$12</definedName>
    <definedName name="_xlnm.Print_Area" localSheetId="0">'2020-2021'!$A$1:$Z$381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9" i="1" l="1"/>
  <c r="U370" i="1"/>
  <c r="U367" i="1"/>
  <c r="U366" i="1"/>
  <c r="U365" i="1"/>
  <c r="U363" i="1"/>
  <c r="U360" i="1"/>
  <c r="U357" i="1"/>
  <c r="U352" i="1"/>
  <c r="U351" i="1"/>
  <c r="U350" i="1"/>
  <c r="U349" i="1"/>
  <c r="U348" i="1"/>
  <c r="U347" i="1"/>
  <c r="U346" i="1"/>
  <c r="U345" i="1"/>
  <c r="U344" i="1"/>
  <c r="U343" i="1"/>
  <c r="U341" i="1"/>
  <c r="U339" i="1"/>
  <c r="U336" i="1"/>
  <c r="U334" i="1"/>
  <c r="U329" i="1"/>
  <c r="U328" i="1"/>
  <c r="U327" i="1"/>
  <c r="U326" i="1"/>
  <c r="U323" i="1"/>
  <c r="U322" i="1"/>
  <c r="U321" i="1"/>
  <c r="U320" i="1"/>
  <c r="U319" i="1"/>
  <c r="U314" i="1"/>
  <c r="U305" i="1"/>
  <c r="U302" i="1"/>
  <c r="U301" i="1"/>
  <c r="U300" i="1"/>
  <c r="U299" i="1"/>
  <c r="U298" i="1"/>
  <c r="U297" i="1"/>
  <c r="U295" i="1"/>
  <c r="U294" i="1"/>
  <c r="U293" i="1"/>
  <c r="U286" i="1"/>
  <c r="U269" i="1"/>
  <c r="U268" i="1"/>
  <c r="U264" i="1"/>
  <c r="U255" i="1"/>
  <c r="U252" i="1"/>
  <c r="U251" i="1"/>
  <c r="U250" i="1"/>
  <c r="U245" i="1"/>
  <c r="U244" i="1"/>
  <c r="U238" i="1"/>
  <c r="U234" i="1"/>
  <c r="U233" i="1"/>
  <c r="U230" i="1"/>
  <c r="U229" i="1"/>
  <c r="U228" i="1"/>
  <c r="U227" i="1"/>
  <c r="U226" i="1"/>
  <c r="U225" i="1"/>
  <c r="U223" i="1"/>
  <c r="U221" i="1"/>
  <c r="U220" i="1"/>
  <c r="U219" i="1"/>
  <c r="U218" i="1"/>
  <c r="U217" i="1"/>
  <c r="U216" i="1"/>
  <c r="U215" i="1"/>
  <c r="U214" i="1"/>
  <c r="U213" i="1"/>
  <c r="U212" i="1"/>
  <c r="U211" i="1"/>
  <c r="U208" i="1"/>
  <c r="U207" i="1"/>
  <c r="U202" i="1"/>
  <c r="U200" i="1"/>
  <c r="U194" i="1"/>
  <c r="U189" i="1"/>
  <c r="U188" i="1"/>
  <c r="U187" i="1"/>
  <c r="U186" i="1"/>
  <c r="U175" i="1"/>
  <c r="U173" i="1"/>
  <c r="U171" i="1"/>
  <c r="U170" i="1"/>
  <c r="U168" i="1"/>
  <c r="U167" i="1"/>
  <c r="U166" i="1"/>
  <c r="U165" i="1"/>
  <c r="U164" i="1"/>
  <c r="U161" i="1"/>
  <c r="U160" i="1"/>
  <c r="U159" i="1"/>
  <c r="U158" i="1"/>
  <c r="U155" i="1"/>
  <c r="U152" i="1"/>
  <c r="U151" i="1"/>
  <c r="U150" i="1"/>
  <c r="U149" i="1"/>
  <c r="U148" i="1"/>
  <c r="U147" i="1"/>
  <c r="U146" i="1"/>
  <c r="U145" i="1"/>
  <c r="U144" i="1"/>
  <c r="U143" i="1"/>
  <c r="U141" i="1"/>
  <c r="U140" i="1"/>
  <c r="U139" i="1"/>
  <c r="U137" i="1"/>
  <c r="U136" i="1"/>
  <c r="U126" i="1"/>
  <c r="U109" i="1"/>
  <c r="U107" i="1"/>
  <c r="U102" i="1"/>
  <c r="U87" i="1"/>
  <c r="U85" i="1"/>
  <c r="U78" i="1"/>
  <c r="U63" i="1"/>
  <c r="U57" i="1"/>
  <c r="U55" i="1"/>
  <c r="U53" i="1"/>
  <c r="U52" i="1"/>
  <c r="U51" i="1"/>
  <c r="U50" i="1"/>
  <c r="U49" i="1"/>
  <c r="U48" i="1"/>
  <c r="U47" i="1"/>
  <c r="U46" i="1"/>
  <c r="U45" i="1"/>
  <c r="U44" i="1"/>
  <c r="U43" i="1"/>
  <c r="U42" i="1"/>
  <c r="U34" i="1"/>
  <c r="U33" i="1"/>
  <c r="U32" i="1"/>
  <c r="U31" i="1"/>
  <c r="U30" i="1"/>
  <c r="U29" i="1"/>
  <c r="U28" i="1"/>
  <c r="U23" i="1"/>
  <c r="U22" i="1"/>
  <c r="U21" i="1"/>
  <c r="U379" i="1" l="1"/>
  <c r="T379" i="1"/>
  <c r="I15" i="1" l="1"/>
  <c r="L15" i="1"/>
  <c r="Q15" i="1"/>
  <c r="I16" i="1"/>
  <c r="L16" i="1"/>
  <c r="Q16" i="1"/>
  <c r="H17" i="1"/>
  <c r="I17" i="1"/>
  <c r="Q17" i="1"/>
  <c r="I18" i="1"/>
  <c r="Q18" i="1"/>
  <c r="H19" i="1"/>
  <c r="I19" i="1"/>
  <c r="Q19" i="1"/>
  <c r="H20" i="1"/>
  <c r="M20" i="1" s="1"/>
  <c r="I20" i="1"/>
  <c r="Q20" i="1"/>
  <c r="H21" i="1"/>
  <c r="M21" i="1" s="1"/>
  <c r="I21" i="1"/>
  <c r="Q21" i="1"/>
  <c r="H22" i="1"/>
  <c r="M22" i="1" s="1"/>
  <c r="Q22" i="1"/>
  <c r="I23" i="1"/>
  <c r="M23" i="1"/>
  <c r="Q23" i="1"/>
  <c r="I24" i="1"/>
  <c r="M24" i="1"/>
  <c r="Q24" i="1"/>
  <c r="I25" i="1"/>
  <c r="M25" i="1"/>
  <c r="Q25" i="1"/>
  <c r="I26" i="1"/>
  <c r="M26" i="1"/>
  <c r="Q26" i="1"/>
  <c r="I27" i="1"/>
  <c r="Q27" i="1"/>
  <c r="I28" i="1"/>
  <c r="M28" i="1"/>
  <c r="Q28" i="1"/>
  <c r="H29" i="1"/>
  <c r="Q29" i="1"/>
  <c r="H30" i="1"/>
  <c r="Q30" i="1"/>
  <c r="I31" i="1"/>
  <c r="H31" i="1" s="1"/>
  <c r="Q31" i="1"/>
  <c r="H32" i="1"/>
  <c r="Q32" i="1"/>
  <c r="H33" i="1"/>
  <c r="M33" i="1" s="1"/>
  <c r="I33" i="1"/>
  <c r="Q33" i="1"/>
  <c r="H34" i="1"/>
  <c r="M34" i="1" s="1"/>
  <c r="I34" i="1"/>
  <c r="Q34" i="1"/>
  <c r="H35" i="1"/>
  <c r="M35" i="1" s="1"/>
  <c r="I35" i="1"/>
  <c r="Q35" i="1"/>
  <c r="H36" i="1"/>
  <c r="M36" i="1" s="1"/>
  <c r="I36" i="1"/>
  <c r="Q36" i="1"/>
  <c r="H37" i="1"/>
  <c r="I37" i="1"/>
  <c r="M37" i="1"/>
  <c r="Q37" i="1"/>
  <c r="H38" i="1"/>
  <c r="M38" i="1" s="1"/>
  <c r="I38" i="1"/>
  <c r="Q38" i="1"/>
  <c r="H39" i="1"/>
  <c r="M39" i="1" s="1"/>
  <c r="I39" i="1"/>
  <c r="Q39" i="1"/>
  <c r="H40" i="1"/>
  <c r="M40" i="1" s="1"/>
  <c r="I40" i="1"/>
  <c r="Q40" i="1"/>
  <c r="H41" i="1"/>
  <c r="M41" i="1" s="1"/>
  <c r="I41" i="1"/>
  <c r="Q41" i="1"/>
  <c r="H42" i="1"/>
  <c r="M42" i="1" s="1"/>
  <c r="I42" i="1"/>
  <c r="Q42" i="1"/>
  <c r="H43" i="1"/>
  <c r="M43" i="1" s="1"/>
  <c r="I43" i="1"/>
  <c r="Q43" i="1"/>
  <c r="H44" i="1"/>
  <c r="M44" i="1" s="1"/>
  <c r="I44" i="1"/>
  <c r="Q44" i="1"/>
  <c r="H45" i="1"/>
  <c r="M45" i="1" s="1"/>
  <c r="I45" i="1"/>
  <c r="Q45" i="1"/>
  <c r="H46" i="1"/>
  <c r="M46" i="1" s="1"/>
  <c r="I46" i="1"/>
  <c r="Q46" i="1"/>
  <c r="I47" i="1"/>
  <c r="H47" i="1" s="1"/>
  <c r="Q47" i="1"/>
  <c r="H48" i="1"/>
  <c r="M48" i="1" s="1"/>
  <c r="I48" i="1"/>
  <c r="Q48" i="1"/>
  <c r="H49" i="1"/>
  <c r="M49" i="1" s="1"/>
  <c r="I49" i="1"/>
  <c r="Q49" i="1"/>
  <c r="I50" i="1"/>
  <c r="H50" i="1" s="1"/>
  <c r="Q50" i="1"/>
  <c r="H51" i="1"/>
  <c r="Q51" i="1"/>
  <c r="H52" i="1"/>
  <c r="M52" i="1" s="1"/>
  <c r="I52" i="1"/>
  <c r="Q52" i="1"/>
  <c r="H53" i="1"/>
  <c r="M53" i="1" s="1"/>
  <c r="I53" i="1"/>
  <c r="Q53" i="1"/>
  <c r="H54" i="1"/>
  <c r="M54" i="1" s="1"/>
  <c r="I54" i="1"/>
  <c r="Q54" i="1"/>
  <c r="H55" i="1"/>
  <c r="M55" i="1" s="1"/>
  <c r="I55" i="1"/>
  <c r="Q55" i="1"/>
  <c r="I56" i="1"/>
  <c r="Q56" i="1"/>
  <c r="H57" i="1"/>
  <c r="M57" i="1" s="1"/>
  <c r="I57" i="1"/>
  <c r="Q57" i="1"/>
  <c r="J58" i="1"/>
  <c r="I58" i="1" s="1"/>
  <c r="Q58" i="1"/>
  <c r="I59" i="1"/>
  <c r="Q59" i="1"/>
  <c r="I60" i="1"/>
  <c r="Q60" i="1"/>
  <c r="H61" i="1"/>
  <c r="M61" i="1" s="1"/>
  <c r="I61" i="1"/>
  <c r="Q61" i="1"/>
  <c r="H62" i="1"/>
  <c r="M62" i="1" s="1"/>
  <c r="I62" i="1"/>
  <c r="Q62" i="1"/>
  <c r="I63" i="1"/>
  <c r="Q63" i="1"/>
  <c r="I64" i="1"/>
  <c r="Q64" i="1"/>
  <c r="I65" i="1"/>
  <c r="Q65" i="1"/>
  <c r="I66" i="1"/>
  <c r="Q66" i="1"/>
  <c r="I67" i="1"/>
  <c r="Q67" i="1"/>
  <c r="I68" i="1"/>
  <c r="Q68" i="1"/>
  <c r="H69" i="1"/>
  <c r="M69" i="1" s="1"/>
  <c r="I69" i="1"/>
  <c r="Q69" i="1"/>
  <c r="H70" i="1"/>
  <c r="M70" i="1" s="1"/>
  <c r="I70" i="1"/>
  <c r="Q70" i="1"/>
  <c r="H71" i="1"/>
  <c r="M71" i="1" s="1"/>
  <c r="I71" i="1"/>
  <c r="Q71" i="1"/>
  <c r="H72" i="1"/>
  <c r="M72" i="1" s="1"/>
  <c r="I72" i="1"/>
  <c r="Q72" i="1"/>
  <c r="H73" i="1"/>
  <c r="M73" i="1" s="1"/>
  <c r="I73" i="1"/>
  <c r="Q73" i="1"/>
  <c r="I74" i="1"/>
  <c r="Q74" i="1"/>
  <c r="I75" i="1"/>
  <c r="Q75" i="1"/>
  <c r="I76" i="1"/>
  <c r="Q76" i="1"/>
  <c r="I77" i="1"/>
  <c r="Q77" i="1"/>
  <c r="I78" i="1"/>
  <c r="M78" i="1"/>
  <c r="Q78" i="1"/>
  <c r="H79" i="1"/>
  <c r="M79" i="1" s="1"/>
  <c r="I79" i="1"/>
  <c r="Q79" i="1"/>
  <c r="H80" i="1"/>
  <c r="M80" i="1" s="1"/>
  <c r="I80" i="1"/>
  <c r="Q80" i="1"/>
  <c r="H81" i="1"/>
  <c r="Q81" i="1"/>
  <c r="H82" i="1"/>
  <c r="Q82" i="1"/>
  <c r="I83" i="1"/>
  <c r="Q83" i="1"/>
  <c r="I84" i="1"/>
  <c r="Q84" i="1"/>
  <c r="I85" i="1"/>
  <c r="Q85" i="1"/>
  <c r="I86" i="1"/>
  <c r="Q86" i="1"/>
  <c r="H87" i="1"/>
  <c r="M87" i="1" s="1"/>
  <c r="I87" i="1"/>
  <c r="Q87" i="1"/>
  <c r="I88" i="1"/>
  <c r="Q88" i="1"/>
  <c r="I89" i="1"/>
  <c r="Q89" i="1"/>
  <c r="I90" i="1"/>
  <c r="Q90" i="1"/>
  <c r="H91" i="1"/>
  <c r="M91" i="1" s="1"/>
  <c r="I91" i="1"/>
  <c r="Q91" i="1"/>
  <c r="H92" i="1"/>
  <c r="M92" i="1" s="1"/>
  <c r="I92" i="1"/>
  <c r="Q92" i="1"/>
  <c r="I93" i="1"/>
  <c r="Q93" i="1"/>
  <c r="I94" i="1"/>
  <c r="Q94" i="1"/>
  <c r="H95" i="1"/>
  <c r="M95" i="1" s="1"/>
  <c r="I95" i="1"/>
  <c r="Q95" i="1"/>
  <c r="I96" i="1"/>
  <c r="Q96" i="1"/>
  <c r="I97" i="1"/>
  <c r="Q97" i="1"/>
  <c r="I98" i="1"/>
  <c r="Q98" i="1"/>
  <c r="I99" i="1"/>
  <c r="Q99" i="1"/>
  <c r="I100" i="1"/>
  <c r="Q100" i="1"/>
  <c r="H101" i="1"/>
  <c r="M101" i="1" s="1"/>
  <c r="Q101" i="1"/>
  <c r="I102" i="1"/>
  <c r="M102" i="1"/>
  <c r="Q102" i="1"/>
  <c r="I103" i="1"/>
  <c r="Q103" i="1"/>
  <c r="H104" i="1"/>
  <c r="M104" i="1" s="1"/>
  <c r="I104" i="1"/>
  <c r="Q104" i="1"/>
  <c r="H105" i="1"/>
  <c r="M105" i="1" s="1"/>
  <c r="I105" i="1"/>
  <c r="Q105" i="1"/>
  <c r="I106" i="1"/>
  <c r="Q106" i="1"/>
  <c r="H107" i="1"/>
  <c r="M107" i="1" s="1"/>
  <c r="I107" i="1"/>
  <c r="Q107" i="1"/>
  <c r="H108" i="1"/>
  <c r="Q108" i="1"/>
  <c r="I109" i="1"/>
  <c r="Q109" i="1"/>
  <c r="I110" i="1"/>
  <c r="Q110" i="1"/>
  <c r="I111" i="1"/>
  <c r="Q111" i="1"/>
  <c r="I112" i="1"/>
  <c r="Q112" i="1"/>
  <c r="I113" i="1"/>
  <c r="Q113" i="1"/>
  <c r="H114" i="1"/>
  <c r="M114" i="1" s="1"/>
  <c r="I114" i="1"/>
  <c r="Q114" i="1"/>
  <c r="I115" i="1"/>
  <c r="Q115" i="1"/>
  <c r="I116" i="1"/>
  <c r="Q116" i="1"/>
  <c r="I117" i="1"/>
  <c r="Q117" i="1"/>
  <c r="H118" i="1"/>
  <c r="M118" i="1" s="1"/>
  <c r="Q118" i="1"/>
  <c r="H119" i="1"/>
  <c r="M119" i="1" s="1"/>
  <c r="Q119" i="1"/>
  <c r="H120" i="1"/>
  <c r="Q120" i="1"/>
  <c r="H121" i="1"/>
  <c r="Q121" i="1"/>
  <c r="H122" i="1"/>
  <c r="Q122" i="1"/>
  <c r="I123" i="1"/>
  <c r="M123" i="1"/>
  <c r="Q123" i="1"/>
  <c r="I124" i="1"/>
  <c r="Q124" i="1"/>
  <c r="I125" i="1"/>
  <c r="Q125" i="1"/>
  <c r="K126" i="1"/>
  <c r="I126" i="1" s="1"/>
  <c r="H126" i="1" s="1"/>
  <c r="Q126" i="1"/>
  <c r="I127" i="1"/>
  <c r="Q127" i="1"/>
  <c r="H128" i="1"/>
  <c r="M128" i="1" s="1"/>
  <c r="I128" i="1"/>
  <c r="Q128" i="1"/>
  <c r="H129" i="1"/>
  <c r="M129" i="1" s="1"/>
  <c r="I129" i="1"/>
  <c r="Q129" i="1"/>
  <c r="H130" i="1"/>
  <c r="M130" i="1" s="1"/>
  <c r="I130" i="1"/>
  <c r="Q130" i="1"/>
  <c r="H131" i="1"/>
  <c r="M131" i="1" s="1"/>
  <c r="I131" i="1"/>
  <c r="Q131" i="1"/>
  <c r="H132" i="1"/>
  <c r="M132" i="1" s="1"/>
  <c r="I132" i="1"/>
  <c r="Q132" i="1"/>
  <c r="H133" i="1"/>
  <c r="M133" i="1" s="1"/>
  <c r="I133" i="1"/>
  <c r="Q133" i="1"/>
  <c r="H134" i="1"/>
  <c r="M134" i="1" s="1"/>
  <c r="Q134" i="1"/>
  <c r="I135" i="1"/>
  <c r="Q135" i="1"/>
  <c r="H136" i="1"/>
  <c r="M136" i="1" s="1"/>
  <c r="I136" i="1"/>
  <c r="Q136" i="1"/>
  <c r="H137" i="1"/>
  <c r="M137" i="1" s="1"/>
  <c r="I137" i="1"/>
  <c r="Q137" i="1"/>
  <c r="I138" i="1"/>
  <c r="H138" i="1" s="1"/>
  <c r="Q138" i="1"/>
  <c r="I139" i="1"/>
  <c r="H139" i="1" s="1"/>
  <c r="Q139" i="1"/>
  <c r="I140" i="1"/>
  <c r="H140" i="1" s="1"/>
  <c r="Q140" i="1"/>
  <c r="I141" i="1"/>
  <c r="H141" i="1" s="1"/>
  <c r="Q141" i="1"/>
  <c r="I142" i="1"/>
  <c r="H142" i="1" s="1"/>
  <c r="Q142" i="1"/>
  <c r="I143" i="1"/>
  <c r="H143" i="1" s="1"/>
  <c r="Q143" i="1"/>
  <c r="I144" i="1"/>
  <c r="H144" i="1" s="1"/>
  <c r="Q144" i="1"/>
  <c r="I145" i="1"/>
  <c r="H145" i="1" s="1"/>
  <c r="Q145" i="1"/>
  <c r="I146" i="1"/>
  <c r="H146" i="1" s="1"/>
  <c r="Q146" i="1"/>
  <c r="I147" i="1"/>
  <c r="H147" i="1" s="1"/>
  <c r="Q147" i="1"/>
  <c r="H148" i="1"/>
  <c r="I148" i="1"/>
  <c r="Q148" i="1"/>
  <c r="I149" i="1"/>
  <c r="H149" i="1" s="1"/>
  <c r="Q149" i="1"/>
  <c r="H150" i="1"/>
  <c r="M150" i="1" s="1"/>
  <c r="I150" i="1"/>
  <c r="Q150" i="1"/>
  <c r="H151" i="1"/>
  <c r="M151" i="1" s="1"/>
  <c r="I151" i="1"/>
  <c r="Q151" i="1"/>
  <c r="I152" i="1"/>
  <c r="M152" i="1"/>
  <c r="Q152" i="1"/>
  <c r="H153" i="1"/>
  <c r="M153" i="1"/>
  <c r="Q153" i="1"/>
  <c r="H154" i="1"/>
  <c r="M154" i="1"/>
  <c r="Q154" i="1"/>
  <c r="H155" i="1"/>
  <c r="M155" i="1" s="1"/>
  <c r="I155" i="1"/>
  <c r="Q155" i="1"/>
  <c r="H156" i="1"/>
  <c r="M156" i="1" s="1"/>
  <c r="I156" i="1"/>
  <c r="Q156" i="1"/>
  <c r="I157" i="1"/>
  <c r="H157" i="1" s="1"/>
  <c r="Q157" i="1"/>
  <c r="I158" i="1"/>
  <c r="H158" i="1" s="1"/>
  <c r="Q158" i="1"/>
  <c r="I159" i="1"/>
  <c r="H159" i="1" s="1"/>
  <c r="Q159" i="1"/>
  <c r="I160" i="1"/>
  <c r="H160" i="1" s="1"/>
  <c r="Q160" i="1"/>
  <c r="I161" i="1"/>
  <c r="H161" i="1" s="1"/>
  <c r="Q161" i="1"/>
  <c r="K162" i="1"/>
  <c r="I162" i="1" s="1"/>
  <c r="H162" i="1" s="1"/>
  <c r="Q162" i="1"/>
  <c r="I163" i="1"/>
  <c r="Q163" i="1"/>
  <c r="I164" i="1"/>
  <c r="Q164" i="1"/>
  <c r="M165" i="1"/>
  <c r="H165" i="1" s="1"/>
  <c r="Q165" i="1"/>
  <c r="M166" i="1"/>
  <c r="H166" i="1" s="1"/>
  <c r="Q166" i="1"/>
  <c r="M167" i="1"/>
  <c r="H167" i="1" s="1"/>
  <c r="Q167" i="1"/>
  <c r="H168" i="1"/>
  <c r="M168" i="1"/>
  <c r="Q168" i="1"/>
  <c r="M169" i="1"/>
  <c r="H169" i="1" s="1"/>
  <c r="Q169" i="1"/>
  <c r="M170" i="1"/>
  <c r="H170" i="1" s="1"/>
  <c r="Q170" i="1"/>
  <c r="M171" i="1"/>
  <c r="H171" i="1" s="1"/>
  <c r="Q171" i="1"/>
  <c r="M172" i="1"/>
  <c r="H172" i="1" s="1"/>
  <c r="Q172" i="1"/>
  <c r="M173" i="1"/>
  <c r="H173" i="1" s="1"/>
  <c r="Q173" i="1"/>
  <c r="M174" i="1"/>
  <c r="H174" i="1" s="1"/>
  <c r="Q174" i="1"/>
  <c r="M175" i="1"/>
  <c r="H175" i="1" s="1"/>
  <c r="Q175" i="1"/>
  <c r="M176" i="1"/>
  <c r="H176" i="1" s="1"/>
  <c r="Q176" i="1"/>
  <c r="M177" i="1"/>
  <c r="H177" i="1" s="1"/>
  <c r="Q177" i="1"/>
  <c r="M178" i="1"/>
  <c r="H178" i="1" s="1"/>
  <c r="Q178" i="1"/>
  <c r="L179" i="1"/>
  <c r="M179" i="1"/>
  <c r="Q179" i="1"/>
  <c r="L180" i="1"/>
  <c r="M180" i="1"/>
  <c r="Q180" i="1"/>
  <c r="H181" i="1"/>
  <c r="M181" i="1" s="1"/>
  <c r="I181" i="1"/>
  <c r="Q181" i="1"/>
  <c r="H182" i="1"/>
  <c r="M182" i="1" s="1"/>
  <c r="I182" i="1"/>
  <c r="Q182" i="1"/>
  <c r="I184" i="1"/>
  <c r="Q184" i="1"/>
  <c r="H185" i="1"/>
  <c r="M185" i="1" s="1"/>
  <c r="I185" i="1"/>
  <c r="Q185" i="1"/>
  <c r="H186" i="1"/>
  <c r="M186" i="1" s="1"/>
  <c r="I186" i="1"/>
  <c r="Q186" i="1"/>
  <c r="I187" i="1"/>
  <c r="Q187" i="1"/>
  <c r="I188" i="1"/>
  <c r="Q188" i="1"/>
  <c r="H189" i="1"/>
  <c r="M189" i="1" s="1"/>
  <c r="I189" i="1"/>
  <c r="Q189" i="1"/>
  <c r="I190" i="1"/>
  <c r="Q190" i="1"/>
  <c r="H191" i="1"/>
  <c r="M191" i="1" s="1"/>
  <c r="I191" i="1"/>
  <c r="Q191" i="1"/>
  <c r="I192" i="1"/>
  <c r="Q192" i="1"/>
  <c r="H193" i="1"/>
  <c r="M193" i="1" s="1"/>
  <c r="I193" i="1"/>
  <c r="Q193" i="1"/>
  <c r="H194" i="1"/>
  <c r="I194" i="1"/>
  <c r="Q194" i="1"/>
  <c r="H195" i="1"/>
  <c r="M195" i="1" s="1"/>
  <c r="I195" i="1"/>
  <c r="Q195" i="1"/>
  <c r="I196" i="1"/>
  <c r="Q196" i="1"/>
  <c r="I197" i="1"/>
  <c r="Q197" i="1"/>
  <c r="I198" i="1"/>
  <c r="Q198" i="1"/>
  <c r="H199" i="1"/>
  <c r="M199" i="1" s="1"/>
  <c r="I199" i="1"/>
  <c r="Q199" i="1"/>
  <c r="I200" i="1"/>
  <c r="Q200" i="1"/>
  <c r="I201" i="1"/>
  <c r="Q201" i="1"/>
  <c r="I202" i="1"/>
  <c r="Q202" i="1"/>
  <c r="I203" i="1"/>
  <c r="Q203" i="1"/>
  <c r="I204" i="1"/>
  <c r="Q204" i="1"/>
  <c r="H205" i="1"/>
  <c r="M205" i="1" s="1"/>
  <c r="I205" i="1"/>
  <c r="Q205" i="1"/>
  <c r="I206" i="1"/>
  <c r="H206" i="1" s="1"/>
  <c r="Q206" i="1"/>
  <c r="H207" i="1"/>
  <c r="M207" i="1"/>
  <c r="Q207" i="1"/>
  <c r="H208" i="1"/>
  <c r="M208" i="1"/>
  <c r="Q208" i="1"/>
  <c r="H209" i="1"/>
  <c r="M209" i="1"/>
  <c r="Q209" i="1"/>
  <c r="H210" i="1"/>
  <c r="M210" i="1"/>
  <c r="Q210" i="1"/>
  <c r="H211" i="1"/>
  <c r="M211" i="1"/>
  <c r="Q211" i="1"/>
  <c r="H212" i="1"/>
  <c r="M212" i="1"/>
  <c r="Q212" i="1"/>
  <c r="H213" i="1"/>
  <c r="M213" i="1"/>
  <c r="Q213" i="1"/>
  <c r="H214" i="1"/>
  <c r="M214" i="1"/>
  <c r="Q214" i="1"/>
  <c r="I215" i="1"/>
  <c r="M215" i="1"/>
  <c r="Q215" i="1"/>
  <c r="H216" i="1"/>
  <c r="M216" i="1"/>
  <c r="Q216" i="1"/>
  <c r="H217" i="1"/>
  <c r="M217" i="1"/>
  <c r="Q217" i="1"/>
  <c r="H218" i="1"/>
  <c r="M218" i="1"/>
  <c r="Q218" i="1"/>
  <c r="I219" i="1"/>
  <c r="H219" i="1" s="1"/>
  <c r="Q219" i="1"/>
  <c r="I220" i="1"/>
  <c r="H220" i="1" s="1"/>
  <c r="Q220" i="1"/>
  <c r="I221" i="1"/>
  <c r="H221" i="1" s="1"/>
  <c r="Q221" i="1"/>
  <c r="I222" i="1"/>
  <c r="H222" i="1" s="1"/>
  <c r="Q222" i="1"/>
  <c r="I223" i="1"/>
  <c r="H223" i="1" s="1"/>
  <c r="Q223" i="1"/>
  <c r="I224" i="1"/>
  <c r="H224" i="1" s="1"/>
  <c r="Q224" i="1"/>
  <c r="I225" i="1"/>
  <c r="H225" i="1" s="1"/>
  <c r="Q225" i="1"/>
  <c r="I226" i="1"/>
  <c r="H226" i="1" s="1"/>
  <c r="Q226" i="1"/>
  <c r="I227" i="1"/>
  <c r="H227" i="1" s="1"/>
  <c r="Q227" i="1"/>
  <c r="I228" i="1"/>
  <c r="Q228" i="1"/>
  <c r="I229" i="1"/>
  <c r="Q229" i="1"/>
  <c r="I230" i="1"/>
  <c r="Q230" i="1"/>
  <c r="I231" i="1"/>
  <c r="Q231" i="1"/>
  <c r="I232" i="1"/>
  <c r="Q232" i="1"/>
  <c r="I233" i="1"/>
  <c r="Q233" i="1"/>
  <c r="I234" i="1"/>
  <c r="Q234" i="1"/>
  <c r="Q235" i="1"/>
  <c r="I236" i="1"/>
  <c r="Q236" i="1"/>
  <c r="M237" i="1"/>
  <c r="H237" i="1" s="1"/>
  <c r="Q237" i="1"/>
  <c r="M238" i="1"/>
  <c r="H238" i="1" s="1"/>
  <c r="Q238" i="1"/>
  <c r="M239" i="1"/>
  <c r="H239" i="1" s="1"/>
  <c r="Q239" i="1"/>
  <c r="M240" i="1"/>
  <c r="H240" i="1" s="1"/>
  <c r="Q240" i="1"/>
  <c r="M241" i="1"/>
  <c r="H241" i="1" s="1"/>
  <c r="Q241" i="1"/>
  <c r="M242" i="1"/>
  <c r="Q242" i="1"/>
  <c r="M243" i="1"/>
  <c r="H243" i="1" s="1"/>
  <c r="Q243" i="1"/>
  <c r="M244" i="1"/>
  <c r="H244" i="1" s="1"/>
  <c r="Q244" i="1"/>
  <c r="M245" i="1"/>
  <c r="H245" i="1" s="1"/>
  <c r="Q245" i="1"/>
  <c r="I246" i="1"/>
  <c r="M246" i="1"/>
  <c r="Q246" i="1"/>
  <c r="I247" i="1"/>
  <c r="M247" i="1"/>
  <c r="Q247" i="1"/>
  <c r="I248" i="1"/>
  <c r="M248" i="1"/>
  <c r="Q248" i="1"/>
  <c r="I249" i="1"/>
  <c r="M249" i="1"/>
  <c r="Q249" i="1"/>
  <c r="I250" i="1"/>
  <c r="M250" i="1"/>
  <c r="Q250" i="1"/>
  <c r="I251" i="1"/>
  <c r="M251" i="1"/>
  <c r="Q251" i="1"/>
  <c r="I252" i="1"/>
  <c r="M252" i="1"/>
  <c r="Q252" i="1"/>
  <c r="I253" i="1"/>
  <c r="M253" i="1"/>
  <c r="L253" i="1" s="1"/>
  <c r="Q253" i="1"/>
  <c r="Q254" i="1"/>
  <c r="H255" i="1"/>
  <c r="M255" i="1" s="1"/>
  <c r="I255" i="1"/>
  <c r="Q255" i="1"/>
  <c r="I256" i="1"/>
  <c r="Q256" i="1"/>
  <c r="I257" i="1"/>
  <c r="Q257" i="1"/>
  <c r="I258" i="1"/>
  <c r="Q258" i="1"/>
  <c r="I259" i="1"/>
  <c r="Q259" i="1"/>
  <c r="I260" i="1"/>
  <c r="Q260" i="1"/>
  <c r="I261" i="1"/>
  <c r="Q261" i="1"/>
  <c r="I262" i="1"/>
  <c r="Q262" i="1"/>
  <c r="I263" i="1"/>
  <c r="Q263" i="1"/>
  <c r="H264" i="1"/>
  <c r="M264" i="1" s="1"/>
  <c r="I264" i="1"/>
  <c r="Q264" i="1"/>
  <c r="I265" i="1"/>
  <c r="Q265" i="1"/>
  <c r="I266" i="1"/>
  <c r="Q266" i="1"/>
  <c r="I267" i="1"/>
  <c r="Q267" i="1"/>
  <c r="I268" i="1"/>
  <c r="Q268" i="1"/>
  <c r="I269" i="1"/>
  <c r="Q269" i="1"/>
  <c r="I270" i="1"/>
  <c r="Q270" i="1"/>
  <c r="I271" i="1"/>
  <c r="Q271" i="1"/>
  <c r="I272" i="1"/>
  <c r="Q272" i="1"/>
  <c r="I273" i="1"/>
  <c r="Q273" i="1"/>
  <c r="I274" i="1"/>
  <c r="Q274" i="1"/>
  <c r="I275" i="1"/>
  <c r="Q275" i="1"/>
  <c r="I276" i="1"/>
  <c r="Q276" i="1"/>
  <c r="I277" i="1"/>
  <c r="Q277" i="1"/>
  <c r="I278" i="1"/>
  <c r="Q278" i="1"/>
  <c r="I279" i="1"/>
  <c r="Q279" i="1"/>
  <c r="I280" i="1"/>
  <c r="Q280" i="1"/>
  <c r="I281" i="1"/>
  <c r="Q281" i="1"/>
  <c r="I282" i="1"/>
  <c r="Q282" i="1"/>
  <c r="I283" i="1"/>
  <c r="Q283" i="1"/>
  <c r="I284" i="1"/>
  <c r="Q284" i="1"/>
  <c r="I285" i="1"/>
  <c r="Q285" i="1"/>
  <c r="H286" i="1"/>
  <c r="M286" i="1" s="1"/>
  <c r="I286" i="1"/>
  <c r="Q286" i="1"/>
  <c r="H287" i="1"/>
  <c r="I287" i="1"/>
  <c r="Q287" i="1"/>
  <c r="H288" i="1"/>
  <c r="I288" i="1"/>
  <c r="Q288" i="1"/>
  <c r="H289" i="1"/>
  <c r="I289" i="1"/>
  <c r="Q289" i="1"/>
  <c r="H290" i="1"/>
  <c r="I290" i="1"/>
  <c r="Q290" i="1"/>
  <c r="H291" i="1"/>
  <c r="I291" i="1"/>
  <c r="Q291" i="1"/>
  <c r="I292" i="1"/>
  <c r="Q292" i="1"/>
  <c r="I293" i="1"/>
  <c r="M293" i="1"/>
  <c r="Q293" i="1"/>
  <c r="I294" i="1"/>
  <c r="M294" i="1"/>
  <c r="Q294" i="1"/>
  <c r="I295" i="1"/>
  <c r="M295" i="1"/>
  <c r="Q295" i="1"/>
  <c r="I296" i="1"/>
  <c r="M296" i="1"/>
  <c r="Q296" i="1"/>
  <c r="M297" i="1"/>
  <c r="H297" i="1" s="1"/>
  <c r="Q297" i="1"/>
  <c r="M298" i="1"/>
  <c r="H298" i="1" s="1"/>
  <c r="Q298" i="1"/>
  <c r="H299" i="1"/>
  <c r="M299" i="1"/>
  <c r="Q299" i="1"/>
  <c r="H300" i="1"/>
  <c r="M300" i="1"/>
  <c r="Q300" i="1"/>
  <c r="H301" i="1"/>
  <c r="M301" i="1"/>
  <c r="Q301" i="1"/>
  <c r="Q302" i="1"/>
  <c r="Q303" i="1"/>
  <c r="Q304" i="1"/>
  <c r="Q305" i="1"/>
  <c r="Q306" i="1"/>
  <c r="Q307" i="1"/>
  <c r="M308" i="1"/>
  <c r="H308" i="1" s="1"/>
  <c r="Q308" i="1"/>
  <c r="H309" i="1"/>
  <c r="M309" i="1" s="1"/>
  <c r="I309" i="1"/>
  <c r="Q309" i="1"/>
  <c r="M312" i="1"/>
  <c r="K312" i="1" s="1"/>
  <c r="I312" i="1" s="1"/>
  <c r="H312" i="1" s="1"/>
  <c r="Q312" i="1"/>
  <c r="J313" i="1"/>
  <c r="I313" i="1" s="1"/>
  <c r="H313" i="1" s="1"/>
  <c r="Q313" i="1"/>
  <c r="I314" i="1"/>
  <c r="Q314" i="1"/>
  <c r="I315" i="1"/>
  <c r="Q315" i="1"/>
  <c r="I316" i="1"/>
  <c r="Q316" i="1"/>
  <c r="I317" i="1"/>
  <c r="Q317" i="1"/>
  <c r="I318" i="1"/>
  <c r="Q318" i="1"/>
  <c r="I319" i="1"/>
  <c r="Q319" i="1"/>
  <c r="I320" i="1"/>
  <c r="Q320" i="1"/>
  <c r="I321" i="1"/>
  <c r="Q321" i="1"/>
  <c r="I322" i="1"/>
  <c r="Q322" i="1"/>
  <c r="I323" i="1"/>
  <c r="Q323" i="1"/>
  <c r="I324" i="1"/>
  <c r="Q324" i="1"/>
  <c r="I325" i="1"/>
  <c r="Q325" i="1"/>
  <c r="I326" i="1"/>
  <c r="Q326" i="1"/>
  <c r="I327" i="1"/>
  <c r="Q327" i="1"/>
  <c r="I328" i="1"/>
  <c r="Q328" i="1"/>
  <c r="I329" i="1"/>
  <c r="Q329" i="1"/>
  <c r="I330" i="1"/>
  <c r="Q330" i="1"/>
  <c r="I331" i="1"/>
  <c r="Q331" i="1"/>
  <c r="I332" i="1"/>
  <c r="Q332" i="1"/>
  <c r="I333" i="1"/>
  <c r="Q333" i="1"/>
  <c r="I334" i="1"/>
  <c r="Q334" i="1"/>
  <c r="I335" i="1"/>
  <c r="Q335" i="1"/>
  <c r="I336" i="1"/>
  <c r="H336" i="1" s="1"/>
  <c r="Q336" i="1"/>
  <c r="I337" i="1"/>
  <c r="N337" i="1"/>
  <c r="Q337" i="1"/>
  <c r="I338" i="1"/>
  <c r="Q338" i="1"/>
  <c r="I339" i="1"/>
  <c r="H339" i="1" s="1"/>
  <c r="Q339" i="1"/>
  <c r="I340" i="1"/>
  <c r="H340" i="1" s="1"/>
  <c r="Q340" i="1"/>
  <c r="I341" i="1"/>
  <c r="H341" i="1" s="1"/>
  <c r="Q341" i="1"/>
  <c r="I342" i="1"/>
  <c r="H342" i="1" s="1"/>
  <c r="Q342" i="1"/>
  <c r="I343" i="1"/>
  <c r="H343" i="1" s="1"/>
  <c r="Q343" i="1"/>
  <c r="I344" i="1"/>
  <c r="H344" i="1" s="1"/>
  <c r="Q344" i="1"/>
  <c r="I345" i="1"/>
  <c r="H345" i="1" s="1"/>
  <c r="Q345" i="1"/>
  <c r="K346" i="1"/>
  <c r="I346" i="1" s="1"/>
  <c r="H346" i="1" s="1"/>
  <c r="Q346" i="1"/>
  <c r="Q347" i="1"/>
  <c r="Q348" i="1"/>
  <c r="Q349" i="1"/>
  <c r="Q350" i="1"/>
  <c r="Q351" i="1"/>
  <c r="Q352" i="1"/>
  <c r="H353" i="1"/>
  <c r="M353" i="1" s="1"/>
  <c r="I353" i="1"/>
  <c r="Q353" i="1"/>
  <c r="I355" i="1"/>
  <c r="H355" i="1" s="1"/>
  <c r="Q355" i="1"/>
  <c r="I356" i="1"/>
  <c r="H356" i="1" s="1"/>
  <c r="Q356" i="1"/>
  <c r="I357" i="1"/>
  <c r="H357" i="1" s="1"/>
  <c r="Q357" i="1"/>
  <c r="I358" i="1"/>
  <c r="H358" i="1" s="1"/>
  <c r="Q358" i="1"/>
  <c r="I359" i="1"/>
  <c r="H359" i="1" s="1"/>
  <c r="Q359" i="1"/>
  <c r="Q360" i="1"/>
  <c r="I362" i="1"/>
  <c r="H362" i="1" s="1"/>
  <c r="Q362" i="1"/>
  <c r="I363" i="1"/>
  <c r="H363" i="1" s="1"/>
  <c r="Q363" i="1"/>
  <c r="I365" i="1"/>
  <c r="H365" i="1" s="1"/>
  <c r="Q365" i="1"/>
  <c r="K366" i="1"/>
  <c r="I366" i="1" s="1"/>
  <c r="H366" i="1" s="1"/>
  <c r="Q366" i="1"/>
  <c r="K367" i="1"/>
  <c r="I367" i="1" s="1"/>
  <c r="H367" i="1" s="1"/>
  <c r="Q367" i="1"/>
  <c r="I369" i="1"/>
  <c r="H369" i="1" s="1"/>
  <c r="Q369" i="1"/>
  <c r="I370" i="1"/>
  <c r="M370" i="1"/>
  <c r="Q370" i="1"/>
  <c r="I371" i="1"/>
  <c r="H371" i="1" s="1"/>
  <c r="Q371" i="1"/>
  <c r="I373" i="1"/>
  <c r="H373" i="1" s="1"/>
  <c r="Q373" i="1"/>
  <c r="I374" i="1"/>
  <c r="Q374" i="1"/>
  <c r="I375" i="1"/>
  <c r="H375" i="1" s="1"/>
  <c r="Q375" i="1"/>
  <c r="I376" i="1"/>
  <c r="H376" i="1" s="1"/>
  <c r="Q376" i="1"/>
  <c r="I377" i="1"/>
  <c r="H377" i="1" s="1"/>
  <c r="Q377" i="1"/>
  <c r="I378" i="1"/>
  <c r="H378" i="1" s="1"/>
  <c r="Q378" i="1"/>
  <c r="V246" i="1"/>
  <c r="V247" i="1"/>
  <c r="V248" i="1"/>
  <c r="V249" i="1"/>
  <c r="H15" i="1" l="1"/>
  <c r="H24" i="1"/>
  <c r="H370" i="1"/>
  <c r="H215" i="1"/>
  <c r="J180" i="1"/>
  <c r="H180" i="1" s="1"/>
  <c r="H16" i="1"/>
  <c r="H152" i="1"/>
  <c r="H123" i="1"/>
  <c r="H23" i="1"/>
  <c r="H25" i="1"/>
  <c r="H102" i="1"/>
  <c r="J179" i="1"/>
  <c r="I179" i="1" s="1"/>
  <c r="I180" i="1" l="1"/>
  <c r="H179" i="1"/>
  <c r="T26" i="1"/>
  <c r="V16" i="1"/>
  <c r="V17" i="1"/>
  <c r="V18" i="1"/>
  <c r="V19" i="1"/>
  <c r="V20" i="1"/>
  <c r="V21" i="1"/>
  <c r="V22" i="1"/>
  <c r="V23" i="1"/>
  <c r="V24" i="1"/>
  <c r="V25" i="1"/>
  <c r="V27" i="1"/>
  <c r="V28" i="1"/>
  <c r="V31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8" i="1"/>
  <c r="V49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9" i="1"/>
  <c r="V110" i="1"/>
  <c r="V111" i="1"/>
  <c r="V112" i="1"/>
  <c r="V113" i="1"/>
  <c r="V114" i="1"/>
  <c r="V115" i="1"/>
  <c r="V118" i="1"/>
  <c r="V119" i="1"/>
  <c r="V123" i="1"/>
  <c r="V124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2" i="1"/>
  <c r="V353" i="1"/>
  <c r="V355" i="1"/>
  <c r="V356" i="1"/>
  <c r="V357" i="1"/>
  <c r="V358" i="1"/>
  <c r="V359" i="1"/>
  <c r="V360" i="1"/>
  <c r="V362" i="1"/>
  <c r="V363" i="1"/>
  <c r="V365" i="1"/>
  <c r="V366" i="1"/>
  <c r="V367" i="1"/>
  <c r="V369" i="1"/>
  <c r="V370" i="1"/>
  <c r="V371" i="1"/>
  <c r="V373" i="1"/>
  <c r="V374" i="1"/>
  <c r="V375" i="1"/>
  <c r="V376" i="1"/>
  <c r="V377" i="1"/>
  <c r="V378" i="1"/>
  <c r="V15" i="1"/>
  <c r="U56" i="1"/>
  <c r="U60" i="1"/>
  <c r="U86" i="1"/>
  <c r="U88" i="1"/>
  <c r="U154" i="1"/>
  <c r="U162" i="1"/>
  <c r="U206" i="1"/>
  <c r="U236" i="1"/>
  <c r="U303" i="1"/>
  <c r="U304" i="1"/>
  <c r="U338" i="1"/>
  <c r="U26" i="1" l="1"/>
  <c r="V26" i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l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l="1"/>
  <c r="B180" i="1" s="1"/>
  <c r="B181" i="1" s="1"/>
  <c r="B182" i="1" s="1"/>
  <c r="B184" i="1" s="1"/>
  <c r="F121" i="1" l="1"/>
  <c r="F82" i="1"/>
  <c r="F122" i="1"/>
  <c r="F108" i="1"/>
  <c r="F120" i="1"/>
  <c r="F81" i="1"/>
  <c r="V81" i="1" l="1"/>
  <c r="V122" i="1"/>
  <c r="V120" i="1"/>
  <c r="V82" i="1"/>
  <c r="V108" i="1"/>
  <c r="V121" i="1"/>
  <c r="F30" i="1"/>
  <c r="F51" i="1"/>
  <c r="F29" i="1"/>
  <c r="F32" i="1"/>
  <c r="F47" i="1"/>
  <c r="F50" i="1"/>
  <c r="V50" i="1" l="1"/>
  <c r="V47" i="1"/>
  <c r="V30" i="1"/>
  <c r="V32" i="1"/>
  <c r="V29" i="1"/>
  <c r="V51" i="1"/>
  <c r="B185" i="1" l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l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l="1"/>
  <c r="B241" i="1" s="1"/>
  <c r="B242" i="1" s="1"/>
  <c r="B243" i="1" s="1"/>
  <c r="B244" i="1" l="1"/>
  <c r="B245" i="1" s="1"/>
  <c r="B246" i="1" l="1"/>
  <c r="B247" i="1" s="1"/>
  <c r="B248" i="1" s="1"/>
  <c r="B249" i="1" s="1"/>
  <c r="B250" i="1" s="1"/>
  <c r="B251" i="1" s="1"/>
  <c r="B252" i="1" s="1"/>
  <c r="B253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l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l="1"/>
  <c r="B351" i="1" s="1"/>
  <c r="B352" i="1" s="1"/>
  <c r="B353" i="1" s="1"/>
  <c r="B355" i="1" s="1"/>
  <c r="B356" i="1" l="1"/>
  <c r="B357" i="1" s="1"/>
  <c r="B358" i="1" s="1"/>
  <c r="B359" i="1" s="1"/>
  <c r="B360" i="1" s="1"/>
  <c r="B362" i="1" s="1"/>
  <c r="B363" i="1" s="1"/>
  <c r="B365" i="1" s="1"/>
  <c r="B366" i="1" s="1"/>
  <c r="B367" i="1" s="1"/>
  <c r="B369" i="1" s="1"/>
  <c r="B370" i="1" s="1"/>
  <c r="B371" i="1" s="1"/>
  <c r="B373" i="1" s="1"/>
  <c r="B374" i="1" s="1"/>
  <c r="B375" i="1" s="1"/>
  <c r="B376" i="1" s="1"/>
  <c r="B377" i="1" s="1"/>
  <c r="B378" i="1" s="1"/>
</calcChain>
</file>

<file path=xl/comments1.xml><?xml version="1.0" encoding="utf-8"?>
<comments xmlns="http://schemas.openxmlformats.org/spreadsheetml/2006/main">
  <authors>
    <author>user</author>
  </authors>
  <commentList>
    <comment ref="U2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стадія ТЕО,П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роботи виконані частково
</t>
        </r>
      </text>
    </comment>
    <comment ref="U5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виконана частково
</t>
        </r>
      </text>
    </comment>
    <comment ref="T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ТЕО + технологічне рішення, проектна документація, кошторисна документація</t>
        </r>
      </text>
    </comment>
    <comment ref="U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виконано частково
</t>
        </r>
      </text>
    </comment>
    <comment ref="B12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повтор попереднього рядка</t>
        </r>
      </text>
    </comment>
    <comment ref="U1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виконано частково</t>
        </r>
      </text>
    </comment>
    <comment ref="H3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Змінити вартість проекту в ПСЕР на 2021, експертний звіт 67 620,674 тис.грн</t>
        </r>
      </text>
    </comment>
  </commentList>
</comments>
</file>

<file path=xl/sharedStrings.xml><?xml version="1.0" encoding="utf-8"?>
<sst xmlns="http://schemas.openxmlformats.org/spreadsheetml/2006/main" count="1936" uniqueCount="455">
  <si>
    <t>Найменування проекту</t>
  </si>
  <si>
    <t>Примітки</t>
  </si>
  <si>
    <t>Населений пункт</t>
  </si>
  <si>
    <t>Термін виконання</t>
  </si>
  <si>
    <t>Джерела та розміри фінансування, тис. грн.</t>
  </si>
  <si>
    <t>Разом (6+9+10+11)</t>
  </si>
  <si>
    <t>Державний бюджет</t>
  </si>
  <si>
    <t>Обласний бюджет</t>
  </si>
  <si>
    <t>Місцевий бюджет</t>
  </si>
  <si>
    <t>Інші не заборонені ЗУ кошти в т.ч. МТД</t>
  </si>
  <si>
    <t>Всього</t>
  </si>
  <si>
    <t>В т.ч. з ДФРР</t>
  </si>
  <si>
    <t>Розвиток житлово-комунального господарства та інфраструктури</t>
  </si>
  <si>
    <t>Дорожньо-транспортна інфраструктура:</t>
  </si>
  <si>
    <t>Буча</t>
  </si>
  <si>
    <t>2020-2021</t>
  </si>
  <si>
    <t>-</t>
  </si>
  <si>
    <t>4 000,0</t>
  </si>
  <si>
    <t>Гаврилівка</t>
  </si>
  <si>
    <t>Капітальний ремонт дороги по вул. Чкалова в с. Луб'янка Бородянського району Київської області</t>
  </si>
  <si>
    <t>Луб'янка</t>
  </si>
  <si>
    <t>Капітальний ремонт дороги комунальної власності по вул. Зелена (від вул. Б. Ступки до вул. Дачна) в м. Буча Київської області</t>
  </si>
  <si>
    <t>Капітальний ремонт покрівлі житлового будинку по вул. Склозаводська, 3 (корпус 2, осі 5-6) в м. Буча Київської області</t>
  </si>
  <si>
    <t>Проект з експериментального будівництва об'єкту інженерно-транспортної інфраструктури, а саме пішохідного шляхопроводу тунельного типу під залізничними коліями станцій м. Буча в м. Буча Київської області</t>
  </si>
  <si>
    <t>Капітальний ремонт тротуару комунальної власності по вул. Вишнева (від №38 до № 62) в м. Буча Київської області</t>
  </si>
  <si>
    <t>Капітальний ремонт дороги по вул. Шевченка від №2 до №10 в с. Лубянка Бородянського району Киїіської області</t>
  </si>
  <si>
    <t>Капітальний ремонт пішохідної зони між житловими будинками 10Г та 10В по вул. Тарасівська та сквером «Міленіум» в м. Буча Київської області.</t>
  </si>
  <si>
    <t>Облаштування пішохідних переходів по вул. Вокзальній (навпроти табору «Променистий», в кінці вул. Вокзальна (поворот на ТК «Кампа» та вул. Мельниківську) у м.Буча</t>
  </si>
  <si>
    <t xml:space="preserve">Капітальний ремонт  дорожнього покриття по вул. Яблунська (від заводу до залізничної колії) в м.Буча </t>
  </si>
  <si>
    <t>Проектні роботи "Капітальний ремонт дороги комунальної власності по пров. Яблунський в м. Буча Київської області"</t>
  </si>
  <si>
    <t xml:space="preserve">Облаштування зупинок громадського транспорту на перехресті вул. Яблунська - Окружна, в м. Буча Київської області </t>
  </si>
  <si>
    <t xml:space="preserve">Капітальний ремонт тротуару по вул. Суворова, в м. Буча Київської області </t>
  </si>
  <si>
    <t xml:space="preserve">Капітальний ремонт дороги по пров. Перемоги, в м. Буча Київської області </t>
  </si>
  <si>
    <t xml:space="preserve">Капітальний ремонт дороги по пров. Яблунський, в м. Буча Київської області </t>
  </si>
  <si>
    <t xml:space="preserve">Капітальний ремонт дороги по вул. Новаторів, в м. Буча Київської області </t>
  </si>
  <si>
    <t xml:space="preserve">Капітальний ремонт тротуару по вул. Інституцька (від вул. Тургенєва до вул. Гоголя), в м. Буча Київської області </t>
  </si>
  <si>
    <t xml:space="preserve">Капітальний ремонт тротуару по вул. Островського (від пров. Жовтневий до вул. Вокзальна), в м. Буча Київської області </t>
  </si>
  <si>
    <t xml:space="preserve">Облаштування зупинок громадського транспорту на вул. Києво-Мироцька, біля Велокодного парку, в м. Буча Київської області </t>
  </si>
  <si>
    <t xml:space="preserve">Капітальний ремонт дороги по вул. Революції, в м. Буча Київської області </t>
  </si>
  <si>
    <t>Капітальний ремонт тротуару по вул. Я.Мудрого, Соборна в с.Блиставиця Бучанської ОТГ</t>
  </si>
  <si>
    <t>Блиставиця</t>
  </si>
  <si>
    <t xml:space="preserve">Капітальний ремонт дороги по вул. Волошкова, в м. Буча Київської області </t>
  </si>
  <si>
    <t xml:space="preserve">Розроблення та впровадження електронного паспорту вулиць  в м. Буча Київської області </t>
  </si>
  <si>
    <t xml:space="preserve">Встановлення дорожніх знаків згідно схем в м. Буча Київської області </t>
  </si>
  <si>
    <t xml:space="preserve">Встановлення пристроїв примусового зниження швидкості згідно схем в м. Буча Київської області </t>
  </si>
  <si>
    <t>Встановлення стовпчиків, обмежуючих проїздну частину дороги в м. Буча Київської області  та населених пунктах БОТГ</t>
  </si>
  <si>
    <t xml:space="preserve">Утеплення сходових маршів багатоквартирних будинків шляхом встановлення металопластикових вікон в м. Буча Київської області </t>
  </si>
  <si>
    <t>Капітальний ремонт тротуару комунальної власності по вул. Горького в м. Буча Київської області</t>
  </si>
  <si>
    <t>Проектні роботи "Капітальний ремонт існуючої підпірної стінки зі сходами та зливної системи для відведення дощових вод на території будинку №7, по вул. Склозаводська в м. Буча Київської області"</t>
  </si>
  <si>
    <t xml:space="preserve">Проектні роботи з Облаштування зупинок громадського транспорту на перехресті вул. Яблунська - Окружна, в м. Буча Київської області </t>
  </si>
  <si>
    <t xml:space="preserve">Проектні роботи з Капітальний ремонт тротуару по вул. Суворова, в м. Буча Київської області </t>
  </si>
  <si>
    <t xml:space="preserve">Проектні роботи з Капітальний ремонт дороги по пров. Перемоги, в м. Буча Київської області </t>
  </si>
  <si>
    <t xml:space="preserve">Проектні роботи з Капітальний ремонт дороги по пров. Яблунський, в м. Буча Київської області </t>
  </si>
  <si>
    <t xml:space="preserve">Проектні роботи з Капітальний ремонт дороги по вул. Новаторів, в м. Буча Київської області </t>
  </si>
  <si>
    <t xml:space="preserve">Проектні роботи з Капітальний ремонт тротуару по вул. Островського (від пров. Жовтневий до вул. Вокзальна), в м. Буча Київської області </t>
  </si>
  <si>
    <t xml:space="preserve">Проектні роботи з Капітальний ремонт тротуару по вул. Інституцька (від вул. Тургенєва до вул. Гоголя), в м. Буча Київської області </t>
  </si>
  <si>
    <t xml:space="preserve">Проектні роботи з Облаштування зупинок громадського транспорту на вул. Києво-Мироцька, біля Велокодного парку, в м. Буча Київської області </t>
  </si>
  <si>
    <t xml:space="preserve">Проектні роботи з Капітальний ремонт дороги по вул. Революції, в м. Буча Київської області </t>
  </si>
  <si>
    <t>Проектні роботи з Капітальний ремонт тротуару по вул. Я.Мудрого, Соборна в с.Блиставиця Бучанської ОТГ</t>
  </si>
  <si>
    <t xml:space="preserve">Проектні роботи з Капітальний ремонт дороги по вул. Волошкова, в м. Буча Київської області </t>
  </si>
  <si>
    <t>Проектні роботи "Капітальний ремонт  товаротранспортної бази  комунальної власності по вул. Леха Качинського, 1-а в м. Буча Київської області"</t>
  </si>
  <si>
    <t>Капітальний ремонт мереж вуличного освітлення по вул. Києво-Мироцька (від №2 до вул.Тургенєва) в м..Буча Київської області</t>
  </si>
  <si>
    <t>Проектні роботи "Капітальний ремонт дороги комунальної власності по пров. Трудовий в м. Буча Київської області"</t>
  </si>
  <si>
    <t>Виготовлення та встановлення зупинок громадського транспорту в м. Буча та населених пунктах Бучанської ОТГ</t>
  </si>
  <si>
    <t>Капітальний ремонт нежитлового приміщення №8 за адресою м.Буча, бул. Б.Хмельницького,4 Київської області</t>
  </si>
  <si>
    <r>
      <t>Капітальний ремонт внутрішньої системи опалення адмінприміщення комунальної власності по вулиці Шевченка, 100 в с Лубянка, Бородянського району Київської області</t>
    </r>
    <r>
      <rPr>
        <sz val="12"/>
        <color theme="1"/>
        <rFont val="Times New Roman"/>
        <family val="1"/>
        <charset val="204"/>
      </rPr>
      <t/>
    </r>
  </si>
  <si>
    <t>Проектні роботи "Капітальний ремонт мереж електропостачання  по вул. Тарасівська 1Г в м. Буча Київської області</t>
  </si>
  <si>
    <r>
      <t>Капітальний ремонт дитячого ігрового майданчика комунальної власності на розі вулиць І.Франка і С.Красовських в м. Буча Київської області</t>
    </r>
    <r>
      <rPr>
        <sz val="12"/>
        <color theme="1"/>
        <rFont val="Times New Roman"/>
        <family val="1"/>
        <charset val="204"/>
      </rPr>
      <t/>
    </r>
  </si>
  <si>
    <r>
      <t>Капітальний ремонт дороги комунальної власності по вул. Миру в м. Буча Київської області</t>
    </r>
    <r>
      <rPr>
        <sz val="12"/>
        <color theme="1"/>
        <rFont val="Times New Roman"/>
        <family val="1"/>
        <charset val="204"/>
      </rPr>
      <t/>
    </r>
  </si>
  <si>
    <t>Капітальний ремонт дороги комунальної власності по вул. Проектна №1 (від ва/д Т10-01 до вул. Промислова) в м. Буча Київської області (спів фінансування 25%)</t>
  </si>
  <si>
    <t>Проектні роботи "Капітальний ремонт дороги комунальної власності по вул. Нагірна в м. Буча Київської області</t>
  </si>
  <si>
    <t>Проектні роботи "Капітальний ремонт дороги комунальної власності по вул. Гоголя (від вул. Старояблунська до вул. Києво-Мироцька) в м. Буча Київської області"</t>
  </si>
  <si>
    <t>Проектні роботи "Капітальний ремонт дороги комунальної власності по вул. Заводська (від "2-В до вул. Депутатська) в м. Буча Київської області"</t>
  </si>
  <si>
    <r>
      <t>Проектні роботи "Капітальний ремонт автостоянки комунальної власності по вул. А. Михайловського від вул. Тургенєва до №31 в м. Буча Київської області"</t>
    </r>
    <r>
      <rPr>
        <sz val="12"/>
        <color theme="1"/>
        <rFont val="Times New Roman"/>
        <family val="1"/>
        <charset val="204"/>
      </rPr>
      <t/>
    </r>
  </si>
  <si>
    <t>Проектні роботи Капітальний ремонт дорожнього покриття із тротуаром комунальної власності біля багатоквартирних житлових будинків по вул. Садова 4,6 в с. Гаврилівка Київської обл.</t>
  </si>
  <si>
    <t>Проектні роботи Капітальний ремонт тротуару комунальної власності по вул. Гоголя (від вул. Старояблонська до вул. Києво-Мироцька в м. Буча Київської обл.)</t>
  </si>
  <si>
    <r>
      <t>Проектні роботи "Капітальний ремонт дороги комунальної власності по вул. Зелена (від вул. Б. Ступки до вул. Дачна) в м. Буча Київської області"</t>
    </r>
    <r>
      <rPr>
        <sz val="12"/>
        <color theme="1"/>
        <rFont val="Times New Roman"/>
        <family val="1"/>
        <charset val="204"/>
      </rPr>
      <t/>
    </r>
  </si>
  <si>
    <t>Проведення капітальних робіт з відновлення відмостки та цоколю в буд. №1 по вул. Енергетиків в м.Буча Київської обл.</t>
  </si>
  <si>
    <t>Капітальний ремонт асфальтного покриття по вул.Київська в с.Тарасівщина, Київської обл.</t>
  </si>
  <si>
    <t>Капітальний ремонт асфальтного покриття по вул.Заліська в с.Тарасівщина, Київської обл.</t>
  </si>
  <si>
    <t>Капітальний ремонт асфальтного покриття по вул.Миру в с.Тарасівщина, Київської обл.</t>
  </si>
  <si>
    <t>Капітальний ремонт асфальтного покриття по вул.Гагаріна в с.Тарасівщина, Київської обл.</t>
  </si>
  <si>
    <t xml:space="preserve">Заходи з енергозбереження - встановлення на об'єктах бюджетної сфери індивідуальних теплових пунктів з погодним регулюванням </t>
  </si>
  <si>
    <t>Заміна світильників у ДНЗ №5 «Капітошка» та НВК «Берізка» на енергозберігаючі у м.Буча</t>
  </si>
  <si>
    <t>Диспетчеризація вуличного освітлення у м.Буча</t>
  </si>
  <si>
    <t>Заміна вуличного освітлення на енергозберігаюче по вул. Жовтневій у м.Буча</t>
  </si>
  <si>
    <t>Заміна вуличного освітлення на енергозберігаюче по вул. Тарасівській у м.Буча</t>
  </si>
  <si>
    <t>Заміна вуличного освітлення на енергозберігаюче по вул. Островського у м.Буча</t>
  </si>
  <si>
    <t>Заміна вуличного освітлення на енергозберігаюче по вул. Польовій у м.Буча</t>
  </si>
  <si>
    <t>Заміна вуличного освітлення на енергозберігаюче по вул. Героїв Крут у м.Буча</t>
  </si>
  <si>
    <t>Заміна вуличного освітлення на енергозберігаюче по вул. Шухевича у м.Буча</t>
  </si>
  <si>
    <t>Заміна вуличного освітлення на енергозберігаюче по вул. Водопровідній у м.Буча</t>
  </si>
  <si>
    <t>Заміна вуличного освітлення на енергозберігаюче по вул. Тургенєва у м.Буча</t>
  </si>
  <si>
    <t>Заміна вуличного освітлення на енергозберігаюче по вул. Михайловського у м.Буча</t>
  </si>
  <si>
    <t>Заміна вуличного освітлення на енергозберігаюче по пров. Санаторному у м.Буча</t>
  </si>
  <si>
    <t>Заміна вуличного освітлення на енергозберігаюче біля залізничного переїзду (зі сторони вул. Тарасівської) у м.Буча</t>
  </si>
  <si>
    <t>Будівництво мереж зовнішнього освітлення  пров. Олекси Тихого у м.Буча</t>
  </si>
  <si>
    <t>Будівництво мереж зовнішнього освітлення вул. Г. Верьовки у м.Буча</t>
  </si>
  <si>
    <t xml:space="preserve">Капітальний ремонт систем вуличного освітлення по вул.1-го Травня в с.Лубянка </t>
  </si>
  <si>
    <t xml:space="preserve">Капітальний ремонт, будівництво, реконструкція мереж  вуличного освітлення на території Бучанської ОТГ </t>
  </si>
  <si>
    <t>Проектні роботи "Капітальний ремонт озеленення скверу "Родинний" в с. Гавриліва Київської обл.</t>
  </si>
  <si>
    <t>Капітальний ремонт систем вуличного освітлення по вул.40-річчя перемоги в с.Гаврилівка</t>
  </si>
  <si>
    <t>Капітальний ремонт систем вуличного освітлення по вул.Промислова в с.Гаврилівка</t>
  </si>
  <si>
    <t>Капітальний ремонт систем вуличного освітлення по вул.Шевченка в с.Гаврилівка</t>
  </si>
  <si>
    <t>Капітальний ремонт систем вуличного освітлення по вул.Садова в с.Гаврилівка</t>
  </si>
  <si>
    <t>Проведення енергоаудиту у школі мистецтв ім. Левка Ревуцького, проведення тепломодернізації приміщення у м.Буча</t>
  </si>
  <si>
    <t>Капітальний ремонт щодо покращення енергозбереження двоповерхової будівлі Блиставицького дошкільного навчального закладу (ясла- садок) №18 "Золота рибка" за адресою: вул.Соборна,29, с.Блиставиця, Бородянського району Київської області</t>
  </si>
  <si>
    <t>Капітальний ремонт щодо покращення енергозбереження будівлі Бучанської загальноосвітньої школи І-ІІІ ступеня №3 по вул.Вокзальна,46а в м.Буча</t>
  </si>
  <si>
    <t>Капітальний ремонт покрівлі буд. №5 по вул. Ястремській у м. Буча</t>
  </si>
  <si>
    <t>Прокладання лівньових систем та дощової каналізації території по вул. Яблунській, б. 360 у м.Буча</t>
  </si>
  <si>
    <t>Капітальний ремонт прибудинкової території по вул. Водопровідна, 40,42 в м. Буча</t>
  </si>
  <si>
    <t>Капітальний ремонт прибудинкової території по вул. Водопровідна, 56,58,60 в м. Буча</t>
  </si>
  <si>
    <t>Реконструкція існуючої мережі водопостачання d=100 мм в с. Гаврилівка, вул. Михайленка Київської області</t>
  </si>
  <si>
    <t xml:space="preserve"> Капітальний ремонт вузла вводу  теплопостачання з установкою автоматизованого пристрою оптимізації тепло споживання у підвальному приміщені Бучанського  НВК  «СЗОШ І-ІІІ ступенів» № 4 Бучанської міської ради  Київської  області</t>
  </si>
  <si>
    <t>Капітальний ремонт прибудинкової території по вул. Леха Качинського, 4а в м. Буча</t>
  </si>
  <si>
    <t>Капітальний ремонт прибудинкової території по вул. Героїв Майдану, 15 в м. Буча</t>
  </si>
  <si>
    <t xml:space="preserve">Капітальний ремонт, реконструкція мереж централізованого теплопостачання, водопостачання та каналізації на території Бучанської ОТГ </t>
  </si>
  <si>
    <t>Будівництво зовнішнього газопроводу до блочної котельні комунального закладу «Гаврилівський заклад дошкільної освіти №10 «Веселка» Бучанської міської ради Київської області</t>
  </si>
  <si>
    <t xml:space="preserve">Розроблення проектно-кошторисної документації проекту  «Водопостачання і каналізування по вул. Горького в м. Буча»  </t>
  </si>
  <si>
    <t>Капітальний ремонт гаражів Бучанської міської ради по вул. Енергетиків, 12 в м. Буча</t>
  </si>
  <si>
    <t>Капітальний ремонт мереж теплопостачання житлового будинку по вул. Склозаводській, №4 в м. Буча Київської області</t>
  </si>
  <si>
    <t xml:space="preserve">Капітальний ремонт внутрішньобудинкових мереж в житлових будинках по вул. Склозаводська, №2 та №4 в м. Буча Київської області  </t>
  </si>
  <si>
    <t>Капітальний ремонт мереж вуличного освітлення парку «Променад» в м. Буча Київської області</t>
  </si>
  <si>
    <t>Капітальний ремонт автоматичного поливу в сквері імені композитора Л. Ревуцького, що розташований в межах вул. Ватутіна, вул. Шевченка та вул. Полтавської в м. Буча Київської області</t>
  </si>
  <si>
    <t>Соціальна сфера.</t>
  </si>
  <si>
    <t>Розвиток освіти:</t>
  </si>
  <si>
    <t>Будівництво спортивного блоку в комплексі з будівлями загальноосвітньої школи № 2 по вул. Шевченка, 14 в м. Буча (Залишки) (За рахунок ДФРР)</t>
  </si>
  <si>
    <t>Проектні роботи "Капітальний ремонт вхідної групи Бучанського НВК "СОШ I -III ст. - ЗОШ I -III ст." №3 із вулиці Назарія Яремчука в м. Буча Київської обл. "</t>
  </si>
  <si>
    <t>"Капітальний ремонт щодо покращення енергозбереження будівлі Бучанської загальноосвітньої школи I-III ступенів № 3 по вул. Вокзальна, 46-А в м. Буча Київської області. Коригування робочого проекту» (НКПВУ)</t>
  </si>
  <si>
    <t>«Капітальний ремонт навчально-виховного комплексу «Загально-освітня школа I ступеня – дошкільний навчальний заклад «Берізка» в м. Буча Київської області (утеплення фасаду та зміна матеріалу покрівлі)»(НКПВУ)</t>
  </si>
  <si>
    <t>Будівництво спортивного майданчику для баскетболу в Бучанській ЗЗСО І-ІІІ ст. №1 по вул.Михайловського, 74 (співфінансування)</t>
  </si>
  <si>
    <t>Будівництво спортивного майданчику для волейболу в Бучанській ЗЗСО І-ІІІ ст. №1 по вул.Михайловського, 74 (співфінансування)</t>
  </si>
  <si>
    <t>Будівництво футбольного спортивного майданчику в Бучанській НВК СЗОШ І-ІІІ ст.-ЗОШ І-ІІІ ст. №2 по вул.Шевченка,14 (співфінансування)</t>
  </si>
  <si>
    <t>Будівництво баскетбольного спортивного майданчику у Бучанській НВК СЗОШ І-ІІІ ст.-ЗОШ І-ІІІ ст. №2 по вул.Шевченка,14 (співфінансування)</t>
  </si>
  <si>
    <t>Проектні роботи  "Капітальний ремонт протипожежного проїзду на території Бучанського НВК СЗОШ І-ІІІ ст.-ЗОШ І-ІІІ ст. №3 м. Буча Київської обл."</t>
  </si>
  <si>
    <t>Капітальний ремонт  спортивного майданчику в Бучанській НВК СЗОШ І-ІІІ ст.-ЗОШ І-ІІІ ст. №3 по вул.Вокзальна, 46-А м. Буча  Київської обл.</t>
  </si>
  <si>
    <t>Будівництво футбольного спортивного майданчику в Бучанській НВК СЗОШ І-ІІІ ст.-ЗОШ І-ІІІ ст. №3 по вул.Вокзальна, 46-А (співфінансування)</t>
  </si>
  <si>
    <t xml:space="preserve">Проектні роботи "Капітальний ремонт елементів благоустрою - озеленення території спортивної зони ЗОШ  №3 по вул.Вокзальна, 46-А м. Буча  Київської обл. </t>
  </si>
  <si>
    <t>Будівництво волейбольного спортивного майданчику в Бучанській НВК СЗОШ І-ІІІ ст.-ЗОШ І-ІІІ ст. №3 по вул.Вокзальна, 46-А (співфінансування)</t>
  </si>
  <si>
    <t>Будівництво футбольного спортивного майданчику у Бучанському НВК «ЗОШ Іст.-ДНЗ «Берізка» (співфінансування) по вул. Яблунська,13</t>
  </si>
  <si>
    <t>Проектні роботи "Капітальний ремонт вхідної групи до Гаврилівського закладу середньої освіти І-ІІІ ст.  №8 із вул. Садова в с. Гаврилівка Київської обл.</t>
  </si>
  <si>
    <t>Будівництво футбольного спортивного майданчику у Гаврилівській ЗОШ І-ІІІ ст. у с.Гаврилівка по вул.Садова,21 (співфінансування)</t>
  </si>
  <si>
    <t>Будівництво футбольного спортивного майданчику у Блиставицькій ЗОШ І-ІІІ ст. у с.Блиставиця по вул.Соборна,27 (співфінансування)</t>
  </si>
  <si>
    <t>Будівництво волейбольного спортивного майданчику у Блиставицькій ЗОШ І-ІІІ ст. у с.Блиставиця по вул.Соборна,27 (співфінансування)</t>
  </si>
  <si>
    <t>Будівництво футбольного спортивного майданчику у Луб’янській ЗОШ І-ІІ ст. у с.Луб’янка по вул.Шевченка,17 (співфінансування)</t>
  </si>
  <si>
    <t>Будівництво волейбольного спортивного майданчику у Луб’янській ЗОШ І-ІІ ст. у с.Луб’янка по вул.Шевченка,17 (співфінансування)</t>
  </si>
  <si>
    <t>Будівництво гімназії на 14 класів по вул. Вишнева, в м. Буча Київської області (ДФРР)</t>
  </si>
  <si>
    <t>Експертиза кошторисної документації по об’єкту «Реконструкція з добудовою Бучанської загальноосвітньої школи І-ІІІ ст.. №2 по вул. Шевченка, 14 в м.Буча Київської області</t>
  </si>
  <si>
    <t>Будівництво мультифунціонального майданчику для занять ігровими видами спорту на території НВК «Берізка» в м. Буча Київської області (з ДБ виділено 742,145 тис.грн.)</t>
  </si>
  <si>
    <t>Розвиток культури:</t>
  </si>
  <si>
    <t>Реконструкція будинку культури в с.Гавриловка Бучанської об"єднаної територіальної громади</t>
  </si>
  <si>
    <t>Реконструкція будинку культури в с.Лубянка Бучанської об"єднаної територіальної громади</t>
  </si>
  <si>
    <t>Проведення капітального ремонту приміщень БДШМ ім.. Л.Ревуцького, розташованого за адресою: м.Буча, вул. М.Гориня, 2</t>
  </si>
  <si>
    <t>Проведення капітального ремонту адміністративного приміщення відділу культури, національностей та релігій Бучанської міської ради, розташованого за адресою: м.Буча, вул. Героїв Майдану, 15</t>
  </si>
  <si>
    <t>Капітальний ремонт скверу Шевченка за адресою: м.Буча, вул. Вокзальна</t>
  </si>
  <si>
    <t>Розвиток спорту:</t>
  </si>
  <si>
    <t>Будівництво водно-спортивного комплексу в м. Буча</t>
  </si>
  <si>
    <r>
      <t>Капітальний ремонт скейт-парку, що розташований в Бучанському міському парку в м. Буча Київської област</t>
    </r>
    <r>
      <rPr>
        <sz val="11"/>
        <color theme="1"/>
        <rFont val="Times New Roman"/>
        <family val="1"/>
        <charset val="204"/>
      </rPr>
      <t>і</t>
    </r>
  </si>
  <si>
    <t>Охорона здоров’я:</t>
  </si>
  <si>
    <t>Будівництво амбулаторії загальної практики сімейної медицини для 1-2 лікарів в с. Луб'янка</t>
  </si>
  <si>
    <t>Соціальний захист населення та розширення ЦНАП:</t>
  </si>
  <si>
    <t>Розроблення проектної документації та проведення підрядних робіт по об’єкту «Реконструкція адміністративної будівлі з прибудовою вхідної групи по бульвару Б.Хмельницького, 5/5 в м. Буча Київської області</t>
  </si>
  <si>
    <t>Розроблення проектної документації та проведення підрядних робіт по об’єкту «Реконструкція будівлі сільської ради з прибудовою вхідної групи по вул. Свято-Троїцька, 57 у с. Гаврилівка»</t>
  </si>
  <si>
    <t>Безпека жителів громади, екологія:</t>
  </si>
  <si>
    <t>Здійснення очистки водойми по вул. Гагаріна та пров. Гагаріна у м.Буча</t>
  </si>
  <si>
    <t>Розробка проектно-кошторисної документації щодо здійснення очистки водойми по вул. Гагаріна та пров. Гагаріна у м.Буча</t>
  </si>
  <si>
    <t>Реконструкція майданчика водопровідних споруд із застосуванням новітніх технологій та встановленням обладнання з очистки та знезалізнення питної води за адресою: м. Буча, вул. Склозаводська, 12-б</t>
  </si>
  <si>
    <t>Реконструкція майданчика водопровідних споруд (територія свердловини №39) із застосуванням новітніх технологій та встановленням обладнання з очистки та знезалізнення питної води за адресою: м. Буча, вул. Тарасівська, 14</t>
  </si>
  <si>
    <t>Реконструкція майданчика водопровідних споруд із застосуванням новітніх технологій та встановленням обладнання з очистки та знезалізнення питної води за адресою: Київська обл., с. Гаврилівка, вул. Соснова, 2</t>
  </si>
  <si>
    <t>Реконструкція майданчика водопровідних споруд із застосуванням новітніх технологій та встановленням обладнання з очистки та знезалізнення питної води за адресою: Київська обл., с. Луб’янка, вул. Нова, 6</t>
  </si>
  <si>
    <t>Субвенції з ДБ</t>
  </si>
  <si>
    <t>Будівництво дитячого дошкільного закладу на 144 місця по вул. Лесі Українки в м. Буча Київської області (субвенція на соц.-економ. розвиток)</t>
  </si>
  <si>
    <t xml:space="preserve">Реконструкція дороги комунальної власності по бул. Леоніда Бірюкова в м. Буча Київської обл. </t>
  </si>
  <si>
    <t>2020-2022</t>
  </si>
  <si>
    <t>Реконструкція з добудовою загальноосвітньої школи №1 І-ІІІ ступенів по вул. Малиновського, 74 в м. Буча Київської обл. (НКПВУ) *-Загальна сума реконструкції школи  - 158 439 061,00грн.</t>
  </si>
  <si>
    <t>Капітальний ремонт протипожежного виходу будинку №78 по вул.Яблунська в м.Буча Київської обл.</t>
  </si>
  <si>
    <r>
      <t>Капітальний ремонт дитячого ігрового майданчика комунальної власності по вулиці Тарасівська в м. Буча Київської області</t>
    </r>
    <r>
      <rPr>
        <sz val="12"/>
        <color theme="1"/>
        <rFont val="Times New Roman"/>
        <family val="1"/>
        <charset val="204"/>
      </rPr>
      <t/>
    </r>
  </si>
  <si>
    <t>Тарасівщина</t>
  </si>
  <si>
    <t xml:space="preserve">Виготовлення та монтаж відкидного пандусу по вул. Шевченка, б.2, кв. 20 та вул. Садова, буд.8, кв.33 в с. Гаврилівка Київської обл. (орієнтовна вартість 1-го проєкту - 32,0 тис.грн.) </t>
  </si>
  <si>
    <t>В бюджеті проектні роботи 59,022</t>
  </si>
  <si>
    <t>Проектні роботи "Капітальний ремонт пішохідних доріжок в межах пров. Санаторний в м. Буча Київської області"</t>
  </si>
  <si>
    <t>Проектні роботи "Капітальний ремонт проїзду між вул. Склозаводська та пров. Яблунський в м. Буча Київської області"</t>
  </si>
  <si>
    <t>Капітальний ремонт мереж вуличного освітлення по вул. Дунаєвського в м.Буча Київської області</t>
  </si>
  <si>
    <t>Капітальний ремонт мереж вуличного освітлення по вул. Коновальця в м.Буча Київської області</t>
  </si>
  <si>
    <t>Капітальний ремонт мереж вуличного освітлення по вул. Кондратюка в м.Буча Київської області</t>
  </si>
  <si>
    <t>Капітальний ремонт мереж вуличного освітлення по вул. Світличного в м.Буча Київської області</t>
  </si>
  <si>
    <t>Капітальний ремонт мереж вуличного освітлення по вул. Солов՚яненка в м.Буча Київської області</t>
  </si>
  <si>
    <t>Капітальний ремонт спортивного майданчика  Бучанського НВК "СЗОШ І-ІІІ ст. - ЗОШ І-ІІІ ст." №3 по вул. Вокзальна,46-А в м.Буча Київської області.</t>
  </si>
  <si>
    <t>Проектні роботи "Капітальний ремонт вхідної групи Бучанського НВК "СОШ І-ІІІ ст. - ЗОШ І-ІІІ ст." №3 із вулиці Назарія Яремчука в м.Буча Київської області"</t>
  </si>
  <si>
    <t>Проектні роботи "Капітальний ремонт протипожежного проїзду на території Бучанського НВК "СОШ І-ІІІ ст. - ЗОШ І-ІІІ ст." №3 в м.Буча Київської області"</t>
  </si>
  <si>
    <t>Проектні роботи "Капітальний ремонт вхідної групи до Гаврилівського закладу середньої освіти І-ІІІ ст. №8 із вул. Садова в с. Гаврилівка Київської області"</t>
  </si>
  <si>
    <t>Проектні роботи "Будівництво мультифункціонального майданчику для занять ігровими видами спорту на території НВК "Берізка" в м. Буча Київської області"</t>
  </si>
  <si>
    <t>Проектні роботи "Капітальний ремонт елементів благоустрою - озеленення території спортивної зони ЗОШ № 3 по вул. Вокзальна, 46А в м. Буча Київської області"</t>
  </si>
  <si>
    <t>Капітальний ремонт тротуару по вул.Яблунська від №90 до №180 в м. Буча Київської обл.</t>
  </si>
  <si>
    <t>Проектні роботи Капітальний ремонт тротуару по вул.Яблунська від №90 до №180 в м. Буча Київської обл.</t>
  </si>
  <si>
    <t>Капітальний ремонт дороги по вул.І.Котляревського в м. Буча Київської обл.</t>
  </si>
  <si>
    <t>Проектні роботи Капітальний ремонт тротуару по провулку Санаторний  в м. Буча Київської обл.</t>
  </si>
  <si>
    <t>Капітальний ремонт тротуару по провулку Санаторний в м. Буча Київської обл.</t>
  </si>
  <si>
    <t>Проектні роботи Капітальний ремонт дороги по вул.І.Котляревського в м. Буча Київської обл.</t>
  </si>
  <si>
    <t xml:space="preserve">Виготовлення та встановлення металевого паркану Кладовища  с. Луб'янка Київської області </t>
  </si>
  <si>
    <t xml:space="preserve">Виготовлення та встановлення металевого паркану по вул. Депутатська, 1 (Кладовище)  м. Буча Київської області </t>
  </si>
  <si>
    <t xml:space="preserve">Капітальний ремонт вузла вводу  теплопостачання з установкою автоматизованого пристрою оптимізації тепло споживання у підвальному приміщені дошкільного навчального закладу комбінованого типу № 5 «Капітошка» Бучанської  міської  ради  Київської  області </t>
  </si>
  <si>
    <t>Капітальний ремонт  товаро-транспортної бази  комунальної власності по вул. Леха Качинського, 1-а в м. Буча Київської області</t>
  </si>
  <si>
    <t>Капітальний ремонт вимощення будівлі по б-ру Богдана Хмельницького, буд5/5 в м. Буча Київської області</t>
  </si>
  <si>
    <t>Організація благоустрою населених пунктів, житлово-комунальне господарство:</t>
  </si>
  <si>
    <t>Енергозбереження та енергозабезпечення:</t>
  </si>
  <si>
    <r>
      <t>Капітальний ремонт дороги комунальної власності по вул. Назарія Яремчука (від вул. Івана Кожедуба до вул. Яблунська) в м. Буча Київської області (спів фінансування</t>
    </r>
    <r>
      <rPr>
        <sz val="11"/>
        <color theme="1"/>
        <rFont val="Times New Roman"/>
        <family val="1"/>
        <charset val="204"/>
      </rPr>
      <t xml:space="preserve"> 25%)</t>
    </r>
    <r>
      <rPr>
        <sz val="12"/>
        <color rgb="FF000000"/>
        <rFont val="Times New Roman"/>
        <family val="1"/>
        <charset val="204"/>
      </rPr>
      <t/>
    </r>
  </si>
  <si>
    <r>
      <t>П</t>
    </r>
    <r>
      <rPr>
        <sz val="11"/>
        <color rgb="FF000000"/>
        <rFont val="Times New Roman"/>
        <family val="1"/>
        <charset val="204"/>
      </rPr>
      <t>роектні роботи "Капітальний ремонт дороги комунальної власності по вул. Депутатська (біля міського кладовища) в м. Буча Київської області"</t>
    </r>
    <r>
      <rPr>
        <sz val="12"/>
        <color theme="1"/>
        <rFont val="Times New Roman"/>
        <family val="1"/>
        <charset val="204"/>
      </rPr>
      <t/>
    </r>
  </si>
  <si>
    <r>
      <t>Капітальний ремонт дороги комунальної власності по вул. Ястремська (від вул. Києво-Мироцька до №9Г) в м. Буча Київської області</t>
    </r>
    <r>
      <rPr>
        <sz val="11"/>
        <color theme="1"/>
        <rFont val="Times New Roman"/>
        <family val="1"/>
        <charset val="204"/>
      </rPr>
      <t xml:space="preserve"> </t>
    </r>
  </si>
  <si>
    <r>
      <t>Поточний ремонт дороги комунальної власності по вул. Поліська в с. Блиставиця Київської області</t>
    </r>
    <r>
      <rPr>
        <sz val="11"/>
        <color theme="1"/>
        <rFont val="Times New Roman"/>
        <family val="1"/>
        <charset val="204"/>
      </rPr>
      <t xml:space="preserve"> </t>
    </r>
  </si>
  <si>
    <t>Капітальний ремонт тротуару по вул. Свято-Троїцька від №2 до №50 в с. Гаврилівка, Київської обл.</t>
  </si>
  <si>
    <t>Капітальний ремонт тротуарів по вул.Свято-Троїцька, буд.2-50 в с. Гаврилівка, Київської обл.</t>
  </si>
  <si>
    <t>Капітальний ремонт тротуарів по вул. Свято-Троїцька, буд.55-69 в с. Гаврилівка, Київської обл.</t>
  </si>
  <si>
    <t>Реконструкція дороги по вул. комунальної власності Паркова від Озера Бучанського міського парку до вул. Сілезька в м. Буча Київської обл.</t>
  </si>
  <si>
    <t>Реконструкція дороги комунальної власності по вул. Польова від вул.Енергетиків до вул.Михайла Гориня в м. Буча Київської обл.</t>
  </si>
  <si>
    <t>Капітальний ремонт тротуару комунальної власності  по вул. Островського  (від бульвару Б.Хмельницького до вул. Польова) в м.Буча  Київської обл.</t>
  </si>
  <si>
    <t>Проектні роботи "Реконструкція дороги комунальної власності по бульв. Леоніда Бірюкова в м. Буча Київської області"</t>
  </si>
  <si>
    <t>Проектні роботи "Реконструкція дороги комунальної власності по вул. Паркова від озера Бучанського міського парку до вул. Сілезька в м. Буча Київської області"</t>
  </si>
  <si>
    <t>Розробка проектно кошторисної документації на проект з експериментального будівництва об'єкту інженерно-транспортної інфраструктури, а саме пішохідного шляхопроводу тунельного типу під залізничними коліями станцій м. Буча в м. Буча Київської обл.</t>
  </si>
  <si>
    <t>Проектні роботи з розроблення схем розміщення дорожніх знаків та пристроїв примусового зниження швидкості, в м. Буча Київської обл.</t>
  </si>
  <si>
    <t>Проектні роботи "Капітальний ремонт дороги комунальної власності по вул. Яснополянська (від вул. Нове Шосе до вул. А. Михайловського) в м. Буча Київської області"</t>
  </si>
  <si>
    <t>Проектні роботи "Реконструкція тротуару по вул. Заводська (від №2-В по вул. Депутатська) в м. Буча Київської області"</t>
  </si>
  <si>
    <t>Проектні роботи "Капітальний ремонт дороги комунальної власності по вул. Дачна в м. Буча Київської області"</t>
  </si>
  <si>
    <t>Реконструкція дороги по вул. А.Михайловського від вул. Л.Качинського до вул. Вокзальна в м. Буча Київської обл.</t>
  </si>
  <si>
    <t>Реконструкція Київської площі (в т.ч. реконструкція фонтану) в  м. Буча Київської обл.</t>
  </si>
  <si>
    <t>Будівництво (реконструкція), асфальтування дорожнього покриття по вул. Мельниківській у м. Буча Київської обл.</t>
  </si>
  <si>
    <t>Будівництво (реконструкція), асфальтування дорожнього покриття по вул. Центральна від № 1 до № 31 у м. Буча Київської обл.</t>
  </si>
  <si>
    <t>Будівництво (реконструкція), асфальтування дорожнього покриття по вул. Яблунська від № 362 до № 382 у м. Буча Київської обл.</t>
  </si>
  <si>
    <r>
      <t xml:space="preserve">Будівництво (реконструкція), асфальтування дорожнього покриття по вул. Олекси Тихого </t>
    </r>
    <r>
      <rPr>
        <sz val="11"/>
        <color rgb="FF000000"/>
        <rFont val="Times New Roman"/>
        <family val="1"/>
        <charset val="204"/>
      </rPr>
      <t>у м. Буча Київської обл.</t>
    </r>
  </si>
  <si>
    <t>Будівництво (реконструкція), асфальтування дорожнього покриття по пров. Перемоги від №6 до №10 у м. Буча Київської обл.</t>
  </si>
  <si>
    <t>Будівництво (реконструкція) асфальтування дорожнього покриття  вул. Г. Верьовки у м. Буча Київської обл.</t>
  </si>
  <si>
    <t>Будівництво та ремонт дорожнього покриття  по вулиці М.Вербицького у м. Буча Київської обл.</t>
  </si>
  <si>
    <t>Будівництво та ремонт дорожнього покриття  по вулиці І.Багряного у м. Буча Київської обл.</t>
  </si>
  <si>
    <t>Будівництво та ремонт дорожнього покриття в по вулиці Л.Глібова у м. Буча Київської обл.</t>
  </si>
  <si>
    <t>Будівництво та ремонт дорожнього покриття  по вулиці М.Вовчка у м. Буча Київської обл.</t>
  </si>
  <si>
    <t>Будівництво, ремонт, реконструкція  дорожнього покриття  пров. Є. Гребінки у м. Буча Київської обл.</t>
  </si>
  <si>
    <t>Реконструкція дороги комунальної власності по вул. Яблунська від №2 до №26 в м. Буча Київської обл.</t>
  </si>
  <si>
    <t>Реконструкція дороги комунальної власності по вул. Тургенєва від вул. Інститутська до пров. Тургенєва в м.Буча Київської обл.</t>
  </si>
  <si>
    <t>Капітальний ремонт тротуару комунальної власності по вул. Гоголя (від вул. Старояблунська до вул. Києво-Мироцька) в м. Буча Київської обл.</t>
  </si>
  <si>
    <t>Капітальний ремонт дороги комунальної власності по вул. Яснополянська (від вул. Нове Шосе до вул. А.Михайловського) в м. Буча Київської обл.</t>
  </si>
  <si>
    <t>Капітальний ремонт дороги комунальної власності по вул. Гоголя (від вул. Старояблунська до вул. Києво-Мироцька) в м. Буча Київської обл.</t>
  </si>
  <si>
    <t>Капітальний ремонт тротуару комунальної власності по вул. Яснополянська (від вул. Нове Шосе до вул. А.Михайловського) в м. Буча Київської обл.</t>
  </si>
  <si>
    <t>Реконструкція тротуару комунальної власності по вул. Тургенєва від вул. Інститутська до пров. Тургенєва в м. Буча Київської обл.</t>
  </si>
  <si>
    <t>Капітальний ремонт тротуару комунальної власності по вул. Інститутська (від №16 до вул. Тургенєва) в м. Буча Київської обл.</t>
  </si>
  <si>
    <t>Будівництво та ремонт  тротуарів по вулиці М.Вовчка у м. Буча Київської обл.</t>
  </si>
  <si>
    <t>Будівництво та ремонт  тротуарів по вулиці М.Вербицького у м. Буча Київської обл.</t>
  </si>
  <si>
    <t>Будівництво  тротуарів по вулиці І.Багряного у м. Буча Київської обл.</t>
  </si>
  <si>
    <t>Реконструкція дороги комунальної власності по вул. Ястремська у м. Буча Київської обл.</t>
  </si>
  <si>
    <t>Розробка проектно-кошторисної документації по будівництву, ремонту, реконструкції  дорожнього покриття  пров. Є. Гребінки у м. Буча Київської обл.</t>
  </si>
  <si>
    <t>Капітальний ремонт  дорожнього покриття  пров. Вчительський у м. Буча Київської обл.</t>
  </si>
  <si>
    <t>Реконструкція дороги комунальної власності по вул. Вишнева від №88 до вул. Першотравнева в м.Буча Київської обл.</t>
  </si>
  <si>
    <t>Проведення ямкового ремонту асфальту по вул. Перемоги у м. Буча Київської обл.</t>
  </si>
  <si>
    <t>Проведення ямкового ремонту асфальту по вул.  Шухевича у м. Буча Київської обл.</t>
  </si>
  <si>
    <t>Капітальний ремонт дороги комунальної власності по вул. Нагірна в м. Буча Київської обл.</t>
  </si>
  <si>
    <t>Капітальний ремонт дороги комунальної власності по пров. Трудовий в м.Буча Київської обл.</t>
  </si>
  <si>
    <t>Встановлення світлофору на перехресті вул. Вокзальна та вул. Яблунська у м. Буча Київської обл.</t>
  </si>
  <si>
    <t>Будівництво та ремонт  тротуарів по вулиці , Л.Глібова у м. Буча Київської обл.</t>
  </si>
  <si>
    <t>Реконструкція тротуару комунальної власності  по вул. Заводська  (від № 2 до вул. Депутатська) в м. Буча  Київської області</t>
  </si>
  <si>
    <t>Проектні роботи Реконструкція дороги комунальної власності по вул. Яблунська від №26 до №50 в м. Буча Київської обл.</t>
  </si>
  <si>
    <t xml:space="preserve"> -</t>
  </si>
  <si>
    <t>Секретар ради</t>
  </si>
  <si>
    <t>до рішення Бучанської міської ради</t>
  </si>
  <si>
    <t>Розробка проектно-кошторисної документації капітального ремонту асфальтного покриття по вул. Києво-Мироцькій у м. Буча Київської обл. (від № 139 до перехрестя з вул. Ястремською)</t>
  </si>
  <si>
    <t>Капітальний ремонт асфальтного покриття по вул. Києво-Мироцькій у м. Буча Київської обл. (від № 139 до перехрестя з вул. Ястремською)</t>
  </si>
  <si>
    <t>Капітальний ремонт тротуару комунальної власності по вул. Києво - Мироцька (від №52 до №88) в м. Буча Київської області</t>
  </si>
  <si>
    <t>Капітальний ремонт тротуару комунальної власності по вул. Садова (від вул. Водопровідна до вул. Центральна) в м. Буча Київської області</t>
  </si>
  <si>
    <t>Капітальний ремонт тротуару комунальної власності по вул. Шевченка (від №100 до 104а) в с. Лубянка Київської області</t>
  </si>
  <si>
    <t>Капітальний ремонт тротуару комунальної вланості від вул. Ярослава Мудрого №1 до вул. Нова в с. Блиставиця Київської області</t>
  </si>
  <si>
    <t xml:space="preserve">Капітальний ремонт перехрестя доріг комунальної власності між вул. Депутатська та вул. Нове Шосе у м. Буча Київської області </t>
  </si>
  <si>
    <t>Капітальний ремонт велодоріжки комунальної вланості (від вул. Паркова до Бучанського міського парку) в м. Буча Київської області</t>
  </si>
  <si>
    <t xml:space="preserve">Капітальний ремонт підпірної стінки вздовж набережної у Бучанському міському парку в м. Буча Київської області </t>
  </si>
  <si>
    <t>Проектна документація "Капітальний ремонт дороги комунальної власності по вул. Озерна в м. Буча Київської області"</t>
  </si>
  <si>
    <t>Проектна документація "Капітальний ремонт дороги по вул. Квіткова в м. Буча Київської області"</t>
  </si>
  <si>
    <t>Проектна документація "Капітальний ремонт дороги комунальної власності по вул. Малинова в м. Буча Київської області"</t>
  </si>
  <si>
    <t>Проектна документація "Капітальний ремонт дороги комунальної власності по провул. Озерний в м. Буча Київської області"</t>
  </si>
  <si>
    <t>Капіальний ремонт - диспетчеризація ліфтів багатоповерхових будинків комунальної власності міста Буча Київської області</t>
  </si>
  <si>
    <t>Капітальний ремонт систем вуличного освітлення по вул.Молодіжна, Шевченка, Дружби, Миру в с.Гаврилівка Київської обл.</t>
  </si>
  <si>
    <t>Капітальний ремонт систем вуличного освітлення по вул.Промислова, Лесі Українки, пров.Парковий в с.Гаврилівка Київської обл.</t>
  </si>
  <si>
    <t>Капітальний ремонт систем вуличного освітлення по вул.Молодіжна в с.Блиставиця Київської обл.</t>
  </si>
  <si>
    <t xml:space="preserve">Капітальний ремонт дороги комунальної власності по вул. Інтернаціоналістів в м. Буча Київської області </t>
  </si>
  <si>
    <t>Капітальний ремонт дороги комунальної власності по вул. Нове Шосе (нижня дорога) в межах між зупинкою громадського транспорту "Нова лінія" до АЗС в м. Буча Київської області</t>
  </si>
  <si>
    <t>Капітальний ремонт дорожнього покриття із тротуаром комунальної власності біля багатоквартирних житлових будинків по вул. Садова №4 та №6 в с. Гаврилівка Київської області</t>
  </si>
  <si>
    <t>Капітальний ремонт свердловини в Бучанському міському парку в м. Буча Київської області</t>
  </si>
  <si>
    <t>Капітальний ремонт  зелених зон в сквері «Сімейний», що розташований в межах вулиць Києво-Мироцької, Полтавської та Пушкінської  в м. Буча Київської області</t>
  </si>
  <si>
    <t>Капітальний ремонт дитячого ігрового майданчику на розі вул.І.Франка та С.Красовських, в м.Буча, Київської області</t>
  </si>
  <si>
    <t>Капітальний ремонт озеленення парку «Диво» в м.Буча, Київської області</t>
  </si>
  <si>
    <t>Капітальний ремонт озеленення парку Л.Ревуцького  в м.Буча, Київської області</t>
  </si>
  <si>
    <t>Капітальний ремонт озеленення вхідної групи навпроти кладовища по вул. Михайловського  в м.Буча, Київської області</t>
  </si>
  <si>
    <t>Капітальний ремонт озеленення по вул.Склозаводська в м.Буча, Київської області</t>
  </si>
  <si>
    <t>Капітальний ремонт озеленення по вул.Тарасівська в м.Буча, Київської області</t>
  </si>
  <si>
    <t>Капітальний ремонт озеленення парку «Чорнобильців» в м.Буча, Київської області</t>
  </si>
  <si>
    <t>Капітальний ремонт елементів благоустрою від нижньої частини парку до автостоянки, що біля озера на території   Бучанського міського парку в м. Буча Київської області</t>
  </si>
  <si>
    <t xml:space="preserve">Проектні роботи Капітальний ремонт мереж електропостачання багатоквартирного житлового будинку по вул.. Тарасівська 1Г в м. Буча Київської області </t>
  </si>
  <si>
    <t>Капітальний ремонт мереж вуличного освітлення комунальної власності по вул. Депутатська (від залізничного переїзду до вул. Горького) в м. Буча</t>
  </si>
  <si>
    <t>Капітальний ремонт мереж вуличного освітлення комунальної власності по вул. Депутатська (від вул. Горького до ТК "Варшавський" та вул. Горького (від вул. Заводська до вул Депутатська) в м. Буча</t>
  </si>
  <si>
    <t>Капітальний ремонт мереж вуличного освітлення комунальної власності вздовж велодоріжки (від вул. Паркова до Бучанського міського парку) в м. Буча Київської області</t>
  </si>
  <si>
    <t>Капітальний ремонт мереж вуличного освітлення комунальної власності вздовж пішохідної зони між парком розваг та автостоянкою у Бучанському міському парку в м. Буча Київської області</t>
  </si>
  <si>
    <t>Капітальний ремонт мереж вуличного освітлення комунальної власності вздовж набережної у Бучанському міському парку в м. Буча Київської області</t>
  </si>
  <si>
    <t xml:space="preserve">Капітальний ремонт земляного полотна біля парку розваг у Бучанському міському парку в м. Буча Київської області </t>
  </si>
  <si>
    <t xml:space="preserve">Капітальний ремонт системи автоматичного поливу із влаштуванням озеленення вздовж парку розваг у  Бучанському міському парку в м. Буча Київської області </t>
  </si>
  <si>
    <t xml:space="preserve">Капітальний ремонт дороги комунальної власності по вул.. Федорова в с. Тарасівщина Київської області </t>
  </si>
  <si>
    <t>Капітальний ремонт тротуару комунальної власності по вул.. А. Михайловського від Леха Качинського до вул.. Вокзальна в м. Буча Київської області</t>
  </si>
  <si>
    <t>Проектні роботи "Капітальний ремонт дороги комунальної власності по вул. Назарія Яремчука ( від вул. Івана Кожедуба до вул. Яблунська) в м. Буча Київської області"</t>
  </si>
  <si>
    <t>Проектні роботи «Капітальний ремонт дороги комунальної власності  між вул. Лесі Українки та бульв. Б. Хмельницького в м. Буча Київської області»</t>
  </si>
  <si>
    <t>Проектні роботи «Капітальний ремонт дороги по вул. Михайленка в с. Гаврилівка Вишгородського району  Київської області»</t>
  </si>
  <si>
    <t>Проектні роботи «Капітальний ремонт дороги комунальної власності  по вул. Інститутська (від вул. Тургенєва до вул. Революції) в м. Буча Київської області»</t>
  </si>
  <si>
    <t>Проектні роботи «Капітальний ремонт зупинкового майданчику між вул. Нова та вул. Петровського (біля № 3) у с. Блиставиця Київської області.»</t>
  </si>
  <si>
    <t>Проектні роботи«Капітальний ремонт тротуару комунальної власності  по вул. Михайловського від вул. Леха Качинського до вул. Вокзальна в м. Буча Київської області»</t>
  </si>
  <si>
    <t>Капітальний ремонт дороги між вул. Лесі Українки та бульв. Б. Хмельницького в м. Буча Київської області</t>
  </si>
  <si>
    <t>Капітальний ремонт дороги на вулиці Інститутська (від вул. Тургенєва до вул. Революції)  в м. Буча Київської області</t>
  </si>
  <si>
    <t>Будівництво ландшафтного парку козацького побуту в межах вулиць Шевченка та Тургенєва в м. Буча Київської області</t>
  </si>
  <si>
    <t>Розроблення проектно-кошторисної документації «Будівництво ландшафтного парку козацького побуту в межах вулиць Шевченка та Тургенєва в м. Буча Київської області»</t>
  </si>
  <si>
    <t>Здійснення технічного нагляду за «Будівництвом ландшафтного парку козацького побуту в межах вулиць Шевченка та Тургенєва в м. Буча Київської області»</t>
  </si>
  <si>
    <t>Капітальний ремонт озеленення із влаштуванням системи автоматичного поливу по вул. Пушкінська № 82 в м. Буча Київської області</t>
  </si>
  <si>
    <t>Розроблення проектно-кошторисної документації «Капітальний ремонт озеленення із влаштуванням системи автоматичного поливу по вул. Пушкінська № 82 в м. Буча Київської області»</t>
  </si>
  <si>
    <t>Здійснення технічного нагляду за «Капітальним ремонтом озеленення із влаштуванням системи автоматичного поливу по вул. Пушкінська № 82 в м. Буча Київської області»</t>
  </si>
  <si>
    <t>Будівництво алеї Воїнам АТО по вул. Пушкінська в м. Буча Київської області</t>
  </si>
  <si>
    <t>Розроблення проектно-кошторисної документації «Будівництво алеї Воїнам АТО по вул. Пушкінська в м. Буча Київської області»</t>
  </si>
  <si>
    <t>Здійснення технічного нагляду за «Будівництвом алеї Воїнам АТО по вул. Пушкінська в м. Буча Київської області»</t>
  </si>
  <si>
    <t>Капітальний ремонт заїзду до Бучанського НВК "Спеціалізована загальноосвітня школа І-ІІІ ступенів" № 2 з вулиці Тургенєва в м. Буча Київської області</t>
  </si>
  <si>
    <t>Спеціальний санітарний транспорт для роботи мобільної бригади та обслуговування хворих на коронавірус, які лікуються на дому ( 2 одиниці) для комунального некомерційного підприємства «Бучанський центр первинної медико-санітарної допомоги» Бучанської міської ради</t>
  </si>
  <si>
    <t>Бучанська МОТГ</t>
  </si>
  <si>
    <t>Закупівля апарату для поведення мамографії для комунального некомерційного підприємства "Бучанський центр первинної медико-санітарної допомоги" Бучанської міської ради</t>
  </si>
  <si>
    <t>Капітальний ремонт мереж вуличного освітлення комунальної власності по вул. Нове Шосе (від бульвару Богдана Хмельницького до вулиці Лесі Українки) в м. Буча</t>
  </si>
  <si>
    <t>Капітальний ремонт мереж вуличного освітлення комунальної власності по вул. Гоголя (від вул. Шевченка до вул. Михайловського) в м. Буча</t>
  </si>
  <si>
    <t xml:space="preserve">Капітальний ремонт мереж вуличного освітлення комунальної власності по пров. Шевченка в м. Буча </t>
  </si>
  <si>
    <t>Капітальний ремонт мереж вуличного освітлення комунальної власності по вул. Пушкінська (від вул. Яснополянська до вул. Тургенєва) в м. Буча</t>
  </si>
  <si>
    <t xml:space="preserve">Капітальний ремонт мереж вуличного освітлення комунальної власності по вул. Гоголя (від вул. Києво-Мироцька до вул. Старояблунська) в м. Буча </t>
  </si>
  <si>
    <t xml:space="preserve">Капітальний ремонт мереж вуличного освітлення комунальної власності по пров. Гоголя в м. Буча </t>
  </si>
  <si>
    <t>Капітальний ремонт озеленення з облаштування майданчиків та влаштування системи автоматичного поливу біля озера у Бучанському міському парку в м. Буча Київської області</t>
  </si>
  <si>
    <t>Капітальний ремонт систем опалення багатоповерхових будинків комунальної власності за адресою Київська область м. Буча, вул. Польова, 24</t>
  </si>
  <si>
    <t xml:space="preserve">Капітальний ремонт систем опалення багатоповерхових будинків комунальної власності за адресою Київська область м. Буча, вул. Польова, 26 </t>
  </si>
  <si>
    <t>Будівництво дитячого майданчика по вул. Шевченко ( біля будинку культури) в с. Луб’янка Київської області</t>
  </si>
  <si>
    <t>Луб’янка</t>
  </si>
  <si>
    <t>Будівництво дитячого майданчика по вул. Льва Толстого в м. Буча</t>
  </si>
  <si>
    <t>2020-2023</t>
  </si>
  <si>
    <t>Будівництво спортивних майданчиків на території ЗОШ № 2 по вул.. Шевченка, 14 в м. Буча Київської області</t>
  </si>
  <si>
    <t>Капітальний ремонт вхідної групи КЗ «Луб’янкський заклад середньої освіти І-ІІ ступенів» № 7 по вул. Шевченка, 17 с. Луб’янка, Київської області</t>
  </si>
  <si>
    <t>Капітальний ремонт - благоустрій території КЗ «Луб’янкський заклад середньої освіти І-ІІ ступенів» № 7 по вул.. Шевченка, 17 с. Луб’янка, Київської області</t>
  </si>
  <si>
    <t>Будівництво дитячого ігрового майданчику в КЗ «Луб’янкський заклад середньої освіти І-ІІ ступенів» № 7 по вул. Шевченка, 17 с. Луб’янка, Київської області – 370,00 тис. грн.</t>
  </si>
  <si>
    <t>Капітальний ремонт огорожі комунальної власності на території Бучанської Української гімназії по вул. Вишнева в м. Буча Київської області</t>
  </si>
  <si>
    <t>Будівництво дитячого майданчика по вул. Склозаводська в м. Буча</t>
  </si>
  <si>
    <t>416.848</t>
  </si>
  <si>
    <t>Капітальний ремонт майданчиків біля озера Бучанського міського парку в м. Буча Київської області</t>
  </si>
  <si>
    <t xml:space="preserve">Розробка проектної документації на будівництво дитячого майданчика по вул. Вчительська в м. Буча </t>
  </si>
  <si>
    <t>Капітальний ремонт системи водовідведення по вул. Горького в м. Буча Київської області</t>
  </si>
  <si>
    <t>Капітальний ремонт дороги з тротуаром комунальної власності по вул. Центральна (від вул. Садова до вул. Григорія Сковороди) в м. Буча Київської області</t>
  </si>
  <si>
    <t>Капітальний ремонт тротуару комунальної власності між вул. Лесі Українки та бульв. Б. Хмельницького в м. Буча Київської області</t>
  </si>
  <si>
    <t xml:space="preserve">Капитальний ремонт приміщень актового залу та фойє будинку культури «Полісся» в с. Гаврилівка Бучанської міської ОТГ </t>
  </si>
  <si>
    <t>Капітальний ремонт покрівлі буд. № 14 по вул. Садова в с. Гаврилівка Київської області</t>
  </si>
  <si>
    <t>Капітальний ремонт дороги комунальної власності по вул. Тургенєва (від вул. Інститутська до пров. Тургенєва ) в м. Буча Київської області</t>
  </si>
  <si>
    <t xml:space="preserve">Проектна документація «Капітальний ремонт дороги комунальної власності  по вул. Тургенєва (від вул. Інститутська до пров. Тургенєва ) в м. Буча Київської області» </t>
  </si>
  <si>
    <t>Проектна документація «Капітальний ремонт дороги комунальної власності  по вул. Революції вздовж будинків №14з - №14к в м. Буча Київської області»</t>
  </si>
  <si>
    <t>Проектна документація «Капітальний ремонт дороги з тротуаром комунальної власності  по вул. Центральна (від вул. Садова до вул. Григорія Сковороди) в м. Буча Київської області»</t>
  </si>
  <si>
    <t>Проектна документація «Капітальний ремонт зупинкових майданчиків між вул. Нова та а/д Т 10011 в с. Здвижівка Київської області.»</t>
  </si>
  <si>
    <t>с. Здвижівка</t>
  </si>
  <si>
    <t>Проектна документація «Капітальний ремонт тротуару комунальної власності  між вул. Лесі Українки та бульв. Б. Хмельницького в м. Буча Київської області»</t>
  </si>
  <si>
    <t>Проектна документація «Капітальний ремонт тротуару комунальної власності по вул. Києво-Мироцька (від вул. Тургенєва до буд. №1) в м. Буча Київської області»</t>
  </si>
  <si>
    <t>Проектна документація «Капітальний ремонт тротуару комунальної власності по вул. Горького (від вул. Депутатська до №1) в м. Буча Київської області»</t>
  </si>
  <si>
    <t>Проектна документація «Капітальний ремонт системи водовідведення по вул. Горького в м. Буча Київської області.»</t>
  </si>
  <si>
    <t>Капітальний ремонт озеленення з влаштуванням автоматичного поливу зони відпочинку за фонтаном, що розташований в нижній частині в Бучанському міському парку в м. Буча, Київської області</t>
  </si>
  <si>
    <t>КП "Бучазеленбуд"</t>
  </si>
  <si>
    <t>Капітальний ремонт покрівлі житлового будинку комунальної власності по вул. Героїв Майдану, 15 в м. Буча Київської області</t>
  </si>
  <si>
    <t>Капітальний ремонт покрівлі житлового будинку комунальної власності по вул. Героїв Майдану, 10 в м. Буча Київської області</t>
  </si>
  <si>
    <t>Капітальний ремонт по підключенню мереж централізованого теплопостачання комунальної власності від теплової камери ТК-3 до будинку культури, за адресою: Київська обл., м. Буча, вул. Києво-Мироцька, 69</t>
  </si>
  <si>
    <t>Відділ молоді та спорту БМР</t>
  </si>
  <si>
    <t>Капітальний ремонт теплового пункту в будівлі будинку культури комунальної власності, за адресою м. Буча, вул. Києво-Мироцька, 69</t>
  </si>
  <si>
    <t>В. П. Олексюк</t>
  </si>
  <si>
    <t>Капітальний ремонт під’їзної дороги комунальної власності від житлового будинку № 50 до № 56 по вул. Водопровідна в м. Буча Київської області</t>
  </si>
  <si>
    <t>Проектна документація "Будівництво автомобільного підземного переїзду тунельного типу під залізничними коліями станції м. Буча з улаштуванням захисного екрана з металевих труб"</t>
  </si>
  <si>
    <t>Капітальний ремонт дороги комунальної власності по вул. Сім’ї Красовських від № 25 до № 29 в м. Буча Київської області</t>
  </si>
  <si>
    <t xml:space="preserve">Проектно-кошторисна документація по об’єкту «Реконструкція дороги по вул. Нове Шосе (від вул. Шевченко до А/Д Т10-01 Ворзель – Забуччя) в м. Буча київської області» </t>
  </si>
  <si>
    <t>Техніко-економічне обґрунтування будівництва автомобільної дороги між А/Д М-07 Київ – Ковель до А/Д Гостомель – Берестянка – Мирча</t>
  </si>
  <si>
    <t>Бучанська ОТГ</t>
  </si>
  <si>
    <t>Проектно-кошторисна документація по об’єкту «Реконструкція дороги з тротуаром по вул. Шевченка (від № 2 до вул. Нове Шосе) в м. Буча Київської області»</t>
  </si>
  <si>
    <t xml:space="preserve">Капітальний ремонт огорожі кладовища у с. Луб’янка </t>
  </si>
  <si>
    <t xml:space="preserve">Луб’янка </t>
  </si>
  <si>
    <t xml:space="preserve">Капітальний ремонт покрівлі по вул. Свято-Троїцька, 56 в с. Гаврилівка Київської області </t>
  </si>
  <si>
    <t xml:space="preserve">Капітальний ремонт покрівлі по вул. Свято-Троїцька, 54 в с. Гаврилівка Київської області </t>
  </si>
  <si>
    <t>Капітальний ремонт освітлення скейт-парку у Бучанському міському парку в м. Буча Київської області</t>
  </si>
  <si>
    <t>від «24» грудня 2020 р. № 115-5-VІII</t>
  </si>
  <si>
    <t>Будівництво автомобільної дороги комунальної власності між автомобільною дорогою М-07 Київ-Ковель-Ягодин та вул. Польова в с. Мироцьке Київської області</t>
  </si>
  <si>
    <t>Будівництво автомобільної  дороги комунальної власності між автомобільною дорогою М-07 та вул. Курортна в сел. Ворзель Київської області</t>
  </si>
  <si>
    <t>Капітальний ремонт дорожнього покриття по вул. Шевченка в смт. Бабинці Бородянського району Київської області</t>
  </si>
  <si>
    <t>Бабинецький старостинський округ</t>
  </si>
  <si>
    <t>Бабинці</t>
  </si>
  <si>
    <t>Капітальний ремонт проїзної частини по вул. Миру в смт. Бабинці Бородянського району Київської області</t>
  </si>
  <si>
    <t>Капітальний ремонт прибудинкової території житлового будинку комунальної власності по вул. Садова, 7 в с. Гаврилівка Київської області</t>
  </si>
  <si>
    <t>Капітальний ремонт прибудинкової території житлового будинку комунальної власності по вул. Садова, 12 в с. Гаврилівка Київської області</t>
  </si>
  <si>
    <t>Капітальний ремонт прибудинкової території житлового будинку комунальної власності по вул. Садова, 16 в с. Гаврилівка Київської області</t>
  </si>
  <si>
    <t>Капітальний ремонт прибудинкової території житлового будинку комунальної власності по вул. Садова, 18 в с. Гаврилівка Київської області</t>
  </si>
  <si>
    <t>Капітальний ремонт озеленення із влаштуванням автоматичного поливу парку козацького побуту в межах вулиць Шевченка та Тургенєва в м. Буча Київської області</t>
  </si>
  <si>
    <t>Капітальний ремонт озеленення із влаштуванням автоматичного поливу парку козацького побуту в межах вулиць Шевченка та Тургенєва в м. Буча Київської області (здійснення технічного нагляду)</t>
  </si>
  <si>
    <t xml:space="preserve">Капітальний ремонт озеленення із влаштуванням автоматичного поливу парку козацького побуту в межах вулиць Шевченка та Тургенєва в м. Буча Київської області (проектні роботи) </t>
  </si>
  <si>
    <t>Будівництво водогону по вулицях Миру, Кооперативна, Козацька, Нова в смт. Бабинці, Бородянського району, Київської області</t>
  </si>
  <si>
    <t>Капітальний ремонт мереж вуличного освітлення комунальної власності по вул. Бориса Гмирі в м. Буча Київської області</t>
  </si>
  <si>
    <t>Капітальний ремонт щодо покращення енергозбереження двоповерхової будівлі Бабинецької ЗОШ I-III ступенів, за адресою: вул. Травнева, 70 а, с. Бабинці, Бородянського району</t>
  </si>
  <si>
    <t>Фактичне фінансування</t>
  </si>
  <si>
    <t>% фінансування</t>
  </si>
  <si>
    <t>Стан виконання (виконано/виконано частково/не виконано)</t>
  </si>
  <si>
    <t>2019 р</t>
  </si>
  <si>
    <t>2020 р</t>
  </si>
  <si>
    <t>Всього за 2019-2020 р</t>
  </si>
  <si>
    <t>Додаток</t>
  </si>
  <si>
    <t>від «   » березня 2021 р. №        -9-VІII</t>
  </si>
  <si>
    <t>не виконано</t>
  </si>
  <si>
    <t>не ввиконано</t>
  </si>
  <si>
    <t>КП "Бучазелебуд"</t>
  </si>
  <si>
    <t>Виконано</t>
  </si>
  <si>
    <t xml:space="preserve">Капітальний ремонт пішохідної зони комунальної власності між парком розваг та автостоянкою у Бучанському міському парку в м. Буча Київської області </t>
  </si>
  <si>
    <t>виконано</t>
  </si>
  <si>
    <t>частково виконаний</t>
  </si>
  <si>
    <t>Залишок, тис. грн.</t>
  </si>
  <si>
    <t>Проектні роботи "Реконструкція тротуару по вул. Заводська (від №2-В по вул. Депутатська) в м. Буча Київської області" + Капітальний ремонт тротуару комунальної власності  по вул. Заводська  (від № 2 до вул. Депутатська) в м.Буча  Київської області</t>
  </si>
  <si>
    <t>Капітальний ремонт  товаро-транспортної бази  комунальної власності по вул. Леха Качинського, 1-а в м.Буча Київської області</t>
  </si>
  <si>
    <t>виконано частково</t>
  </si>
  <si>
    <t>викнано</t>
  </si>
  <si>
    <t>виконано (стадія ТЕО, стадія П)</t>
  </si>
  <si>
    <t>Співфінансування, на стадії виконання ЖЕК Тетяна Василівна</t>
  </si>
  <si>
    <t xml:space="preserve">Проектні роботи "Капітальний ремонт дороги комунальної власності по вул. Назарія Яремчука (від вул. Івана Кожедуба до вул. Яблунська) в м. Буча київської області"     </t>
  </si>
  <si>
    <t>Інші джерела</t>
  </si>
  <si>
    <t>Згідно видатків- Виконання 2020</t>
  </si>
  <si>
    <t>невиконано</t>
  </si>
  <si>
    <t>УЖКГ</t>
  </si>
  <si>
    <r>
      <t xml:space="preserve">УЖКГ </t>
    </r>
    <r>
      <rPr>
        <b/>
        <sz val="9"/>
        <rFont val="Times New Roman"/>
        <family val="1"/>
        <charset val="204"/>
      </rPr>
      <t>повтор, в бюджеті 1488,549</t>
    </r>
  </si>
  <si>
    <t xml:space="preserve"> в бюджеті на 2020р. заплановано       1 040,96 тис.грн.</t>
  </si>
  <si>
    <t>виконано часткого</t>
  </si>
  <si>
    <t>????</t>
  </si>
  <si>
    <t>Відділ культури</t>
  </si>
  <si>
    <t>в Програму виконано частково</t>
  </si>
  <si>
    <t>часткове виконання</t>
  </si>
  <si>
    <t>Охорона здоров'я</t>
  </si>
  <si>
    <t>Молодь спорт Бучабудзамовник</t>
  </si>
  <si>
    <t>Бучабудзамовник</t>
  </si>
  <si>
    <t>УЖКХ</t>
  </si>
  <si>
    <t>Відділ освіти</t>
  </si>
  <si>
    <t>Соц Захист</t>
  </si>
  <si>
    <t>№ за порядком у ПСЕР 2019-2021</t>
  </si>
  <si>
    <t>№ з/п</t>
  </si>
  <si>
    <t>ВСЬОГО</t>
  </si>
  <si>
    <t>не існує</t>
  </si>
  <si>
    <t>Будівництво футбольного спортивного майданчику у Бучанській НВК СЗОШ І-ІІІ ст.-ЗОШ І-ІІІ ст. №2 по вул.Шевченка,14 (співфінансування)</t>
  </si>
  <si>
    <t>Будівництво багатофункціонального спортивного майданчику у Бучанській НВК СЗОШ І-ІІІ ст.-ЗОШ І-ІІІ ст. №2 по вул.Шевченка,14 (співфінансування)</t>
  </si>
  <si>
    <t>Будівництво гімнастичного спортивного майданчику у Гаврилівській ЗОШ І-ІІІ ст. у с.Гаврилівка по вул.Садова,21 (співфінансування)</t>
  </si>
  <si>
    <t>Додаток 1</t>
  </si>
  <si>
    <t>від 25 березня  2021 р. № 786-9-VIII</t>
  </si>
  <si>
    <t>Т. О. Шаправський</t>
  </si>
  <si>
    <r>
      <t>"Капітальний ремонт дороги по вул. Чкалова в с. Луб՚янка Бородянського району Київської області. Коригування"</t>
    </r>
    <r>
      <rPr>
        <sz val="12"/>
        <color theme="1"/>
        <rFont val="Times New Roman"/>
        <family val="1"/>
        <charset val="204"/>
      </rPr>
      <t/>
    </r>
  </si>
  <si>
    <t xml:space="preserve">Капітальний ремонт дороги комунальної власності по вул. Депутатська в м. Буча Київської обл. (біля міського кладовища) </t>
  </si>
  <si>
    <t>Капітальний ремонт дороги по вул. Михайленка в с. Гаврилівка, Київської обл. (та співфінансування)</t>
  </si>
  <si>
    <t>Реконструкція дороги комунальної власності по вул. Михайловського від вул. Леха Качинського до вул. Вокзальна в м. Буча Київської області</t>
  </si>
  <si>
    <t>Планова вартість проекту,
 тис. грн.</t>
  </si>
  <si>
    <t>Інформація про виконання Плану соціально-економічного розвитку Бучанської міської об’єднаної територіальної громади на 2020 рік</t>
  </si>
  <si>
    <t>Фактична вартість,
 тис. грн.</t>
  </si>
  <si>
    <t>Відхилення від планової вартості, тис.грн.
(8=7-5)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</si>
</sst>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₽_-;\-* #,##0.00\ _₽_-;_-* &quot;-&quot;??\ _₽_-;_-@_-"/>
    <numFmt numFmtId="165" formatCode="_-* #,##0.000\ _₽_-;\-* #,##0.000\ _₽_-;_-* &quot;-&quot;???\ _₽_-;_-@_-"/>
    <numFmt numFmtId="166" formatCode="_-* #,##0.000\ _₽_-;\-* #,##0.000\ _₽_-;_-* &quot;-&quot;??\ _₽_-;_-@_-"/>
    <numFmt numFmtId="167" formatCode="#,##0.000"/>
    <numFmt numFmtId="168" formatCode="_-* #,##0.00000\ _₽_-;\-* #,##0.00000\ _₽_-;_-* &quot;-&quot;??\ _₽_-;_-@_-"/>
    <numFmt numFmtId="169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8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0" fillId="3" borderId="0" xfId="0" applyFont="1" applyFill="1"/>
    <xf numFmtId="164" fontId="5" fillId="3" borderId="1" xfId="1" applyFont="1" applyFill="1" applyBorder="1" applyAlignment="1">
      <alignment vertical="center" wrapText="1"/>
    </xf>
    <xf numFmtId="164" fontId="4" fillId="3" borderId="1" xfId="1" applyFont="1" applyFill="1" applyBorder="1" applyAlignment="1">
      <alignment horizontal="center" wrapText="1"/>
    </xf>
    <xf numFmtId="164" fontId="4" fillId="3" borderId="1" xfId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Fill="1" applyBorder="1"/>
    <xf numFmtId="0" fontId="13" fillId="0" borderId="0" xfId="0" applyFont="1" applyFill="1"/>
    <xf numFmtId="0" fontId="0" fillId="3" borderId="1" xfId="0" applyFont="1" applyFill="1" applyBorder="1"/>
    <xf numFmtId="164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2" fillId="0" borderId="1" xfId="0" applyFont="1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164" fontId="5" fillId="6" borderId="1" xfId="1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14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0" fillId="7" borderId="1" xfId="0" applyFont="1" applyFill="1" applyBorder="1"/>
    <xf numFmtId="164" fontId="0" fillId="7" borderId="1" xfId="0" applyNumberFormat="1" applyFont="1" applyFill="1" applyBorder="1"/>
    <xf numFmtId="1" fontId="0" fillId="6" borderId="1" xfId="0" applyNumberFormat="1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0" fontId="0" fillId="0" borderId="0" xfId="0" applyFont="1" applyFill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169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169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169" fontId="6" fillId="10" borderId="1" xfId="1" applyNumberFormat="1" applyFont="1" applyFill="1" applyBorder="1" applyAlignment="1">
      <alignment horizontal="center" vertical="center" wrapText="1"/>
    </xf>
    <xf numFmtId="164" fontId="6" fillId="10" borderId="1" xfId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0" fontId="0" fillId="4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69" fontId="6" fillId="7" borderId="1" xfId="1" applyNumberFormat="1" applyFont="1" applyFill="1" applyBorder="1" applyAlignment="1">
      <alignment horizontal="center" vertical="center" wrapText="1"/>
    </xf>
    <xf numFmtId="169" fontId="6" fillId="11" borderId="1" xfId="1" applyNumberFormat="1" applyFont="1" applyFill="1" applyBorder="1" applyAlignment="1">
      <alignment horizontal="center" vertical="center" wrapText="1"/>
    </xf>
    <xf numFmtId="169" fontId="16" fillId="11" borderId="1" xfId="1" applyNumberFormat="1" applyFont="1" applyFill="1" applyBorder="1" applyAlignment="1">
      <alignment horizontal="center" vertical="center" wrapText="1"/>
    </xf>
    <xf numFmtId="0" fontId="0" fillId="12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0" fillId="12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0" fillId="11" borderId="0" xfId="0" applyFont="1" applyFill="1" applyAlignment="1">
      <alignment wrapText="1"/>
    </xf>
    <xf numFmtId="0" fontId="0" fillId="11" borderId="0" xfId="0" applyFont="1" applyFill="1"/>
    <xf numFmtId="0" fontId="0" fillId="7" borderId="0" xfId="0" applyFont="1" applyFill="1" applyAlignment="1">
      <alignment wrapText="1"/>
    </xf>
    <xf numFmtId="0" fontId="0" fillId="7" borderId="0" xfId="0" applyFont="1" applyFill="1"/>
    <xf numFmtId="164" fontId="0" fillId="0" borderId="1" xfId="0" applyNumberFormat="1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top"/>
    </xf>
    <xf numFmtId="0" fontId="4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justify" vertical="center" wrapText="1"/>
    </xf>
    <xf numFmtId="0" fontId="16" fillId="6" borderId="1" xfId="0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horizontal="center" vertical="center" wrapText="1"/>
    </xf>
    <xf numFmtId="164" fontId="6" fillId="11" borderId="1" xfId="1" applyFont="1" applyFill="1" applyBorder="1" applyAlignment="1">
      <alignment horizontal="center" vertical="center" wrapText="1"/>
    </xf>
    <xf numFmtId="164" fontId="6" fillId="7" borderId="1" xfId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justify" vertical="center"/>
    </xf>
    <xf numFmtId="169" fontId="8" fillId="0" borderId="0" xfId="0" applyNumberFormat="1" applyFont="1" applyFill="1" applyAlignment="1">
      <alignment horizontal="center" vertical="center"/>
    </xf>
    <xf numFmtId="169" fontId="0" fillId="0" borderId="0" xfId="0" applyNumberFormat="1" applyFont="1" applyFill="1"/>
    <xf numFmtId="169" fontId="0" fillId="0" borderId="1" xfId="0" applyNumberFormat="1" applyFont="1" applyFill="1" applyBorder="1"/>
    <xf numFmtId="169" fontId="0" fillId="3" borderId="1" xfId="0" applyNumberFormat="1" applyFont="1" applyFill="1" applyBorder="1"/>
    <xf numFmtId="169" fontId="0" fillId="7" borderId="1" xfId="0" applyNumberFormat="1" applyFont="1" applyFill="1" applyBorder="1"/>
    <xf numFmtId="169" fontId="0" fillId="6" borderId="1" xfId="0" applyNumberFormat="1" applyFont="1" applyFill="1" applyBorder="1"/>
    <xf numFmtId="169" fontId="5" fillId="2" borderId="1" xfId="1" applyNumberFormat="1" applyFont="1" applyFill="1" applyBorder="1" applyAlignment="1">
      <alignment horizontal="center" vertical="center" wrapText="1"/>
    </xf>
    <xf numFmtId="169" fontId="5" fillId="4" borderId="1" xfId="1" applyNumberFormat="1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 applyFill="1"/>
    <xf numFmtId="169" fontId="10" fillId="0" borderId="0" xfId="0" applyNumberFormat="1" applyFont="1" applyFill="1"/>
    <xf numFmtId="164" fontId="4" fillId="6" borderId="1" xfId="1" applyFont="1" applyFill="1" applyBorder="1" applyAlignment="1">
      <alignment horizontal="center" vertical="center" wrapText="1"/>
    </xf>
    <xf numFmtId="168" fontId="6" fillId="6" borderId="1" xfId="1" applyNumberFormat="1" applyFont="1" applyFill="1" applyBorder="1" applyAlignment="1">
      <alignment horizontal="center" vertical="center" wrapText="1"/>
    </xf>
    <xf numFmtId="164" fontId="6" fillId="6" borderId="1" xfId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top" wrapText="1"/>
    </xf>
    <xf numFmtId="169" fontId="17" fillId="6" borderId="1" xfId="0" applyNumberFormat="1" applyFont="1" applyFill="1" applyBorder="1"/>
    <xf numFmtId="164" fontId="6" fillId="14" borderId="1" xfId="1" applyFont="1" applyFill="1" applyBorder="1" applyAlignment="1">
      <alignment horizontal="center" vertical="center" wrapText="1"/>
    </xf>
    <xf numFmtId="164" fontId="6" fillId="15" borderId="1" xfId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13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 wrapText="1"/>
    </xf>
    <xf numFmtId="167" fontId="12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64" fontId="6" fillId="16" borderId="1" xfId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0" fontId="13" fillId="6" borderId="1" xfId="0" applyFont="1" applyFill="1" applyBorder="1"/>
    <xf numFmtId="169" fontId="13" fillId="6" borderId="1" xfId="0" applyNumberFormat="1" applyFont="1" applyFill="1" applyBorder="1"/>
    <xf numFmtId="0" fontId="4" fillId="6" borderId="0" xfId="0" applyFont="1" applyFill="1" applyAlignment="1">
      <alignment horizontal="justify" vertical="center"/>
    </xf>
    <xf numFmtId="0" fontId="2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2" fillId="6" borderId="1" xfId="0" applyFont="1" applyFill="1" applyBorder="1"/>
    <xf numFmtId="169" fontId="2" fillId="6" borderId="1" xfId="0" applyNumberFormat="1" applyFont="1" applyFill="1" applyBorder="1"/>
    <xf numFmtId="2" fontId="4" fillId="6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69" fontId="2" fillId="10" borderId="3" xfId="0" applyNumberFormat="1" applyFont="1" applyFill="1" applyBorder="1" applyAlignment="1"/>
    <xf numFmtId="0" fontId="25" fillId="0" borderId="0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169" fontId="6" fillId="11" borderId="5" xfId="1" applyNumberFormat="1" applyFont="1" applyFill="1" applyBorder="1" applyAlignment="1">
      <alignment horizontal="center" vertical="center" wrapText="1"/>
    </xf>
    <xf numFmtId="164" fontId="6" fillId="7" borderId="5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16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5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9" fontId="12" fillId="0" borderId="1" xfId="0" applyNumberFormat="1" applyFont="1" applyFill="1" applyBorder="1" applyAlignment="1">
      <alignment horizontal="right" vertical="center"/>
    </xf>
    <xf numFmtId="169" fontId="4" fillId="0" borderId="1" xfId="0" applyNumberFormat="1" applyFont="1" applyFill="1" applyBorder="1" applyAlignment="1">
      <alignment horizontal="right" vertical="center"/>
    </xf>
    <xf numFmtId="169" fontId="4" fillId="0" borderId="1" xfId="0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69" fontId="12" fillId="0" borderId="1" xfId="1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9" fontId="3" fillId="5" borderId="5" xfId="0" applyNumberFormat="1" applyFont="1" applyFill="1" applyBorder="1" applyAlignment="1">
      <alignment horizontal="center"/>
    </xf>
    <xf numFmtId="169" fontId="3" fillId="5" borderId="6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7" tint="0.59999389629810485"/>
    <outlinePr summaryBelow="0"/>
    <pageSetUpPr fitToPage="1"/>
  </sheetPr>
  <dimension ref="A1:DK381"/>
  <sheetViews>
    <sheetView tabSelected="1" view="pageBreakPreview" zoomScale="112" zoomScaleNormal="100" zoomScaleSheetLayoutView="112" workbookViewId="0">
      <selection activeCell="B6" sqref="B6:S7"/>
    </sheetView>
  </sheetViews>
  <sheetFormatPr defaultColWidth="9.140625" defaultRowHeight="15" outlineLevelRow="2" x14ac:dyDescent="0.25"/>
  <cols>
    <col min="1" max="1" width="9.140625" style="5"/>
    <col min="2" max="2" width="8.85546875" style="5" customWidth="1"/>
    <col min="3" max="3" width="49.42578125" style="5" customWidth="1"/>
    <col min="4" max="4" width="15.7109375" style="5" hidden="1" customWidth="1"/>
    <col min="5" max="5" width="14" style="7" customWidth="1"/>
    <col min="6" max="6" width="12.7109375" style="5" customWidth="1"/>
    <col min="7" max="7" width="11.140625" style="8" customWidth="1"/>
    <col min="8" max="8" width="12.42578125" style="9" hidden="1" customWidth="1"/>
    <col min="9" max="9" width="13.28515625" style="9" hidden="1" customWidth="1"/>
    <col min="10" max="10" width="13.5703125" style="5" hidden="1" customWidth="1"/>
    <col min="11" max="11" width="14.28515625" style="5" hidden="1" customWidth="1"/>
    <col min="12" max="12" width="15.42578125" style="5" hidden="1" customWidth="1"/>
    <col min="13" max="13" width="14.42578125" style="5" hidden="1" customWidth="1"/>
    <col min="14" max="14" width="13.5703125" style="5" hidden="1" customWidth="1"/>
    <col min="15" max="15" width="10.42578125" style="5" hidden="1" customWidth="1"/>
    <col min="16" max="16" width="12.42578125" style="115" hidden="1" customWidth="1"/>
    <col min="17" max="17" width="12.42578125" style="5" hidden="1" customWidth="1"/>
    <col min="18" max="18" width="22.42578125" style="5" hidden="1" customWidth="1"/>
    <col min="19" max="19" width="25.85546875" style="5" hidden="1" customWidth="1"/>
    <col min="20" max="20" width="13.42578125" style="5" customWidth="1"/>
    <col min="21" max="21" width="13.140625" style="5" customWidth="1"/>
    <col min="22" max="22" width="13.85546875" style="5" hidden="1" customWidth="1"/>
    <col min="23" max="23" width="40.42578125" style="5" hidden="1" customWidth="1"/>
    <col min="24" max="24" width="28.5703125" style="70" hidden="1" customWidth="1"/>
    <col min="25" max="25" width="12.42578125" style="5" hidden="1" customWidth="1"/>
    <col min="26" max="26" width="0" style="5" hidden="1" customWidth="1"/>
    <col min="27" max="16384" width="9.140625" style="5"/>
  </cols>
  <sheetData>
    <row r="1" spans="1:115" s="60" customFormat="1" ht="15.75" x14ac:dyDescent="0.25">
      <c r="E1" s="61"/>
      <c r="G1" s="62"/>
      <c r="H1" s="63"/>
      <c r="I1" s="63"/>
      <c r="K1" s="64"/>
      <c r="M1" s="64"/>
      <c r="N1" s="64"/>
      <c r="P1" s="114"/>
      <c r="Q1" s="61"/>
      <c r="R1" s="64" t="s">
        <v>403</v>
      </c>
      <c r="X1" s="89"/>
    </row>
    <row r="2" spans="1:115" s="60" customFormat="1" ht="15.75" x14ac:dyDescent="0.25">
      <c r="E2" s="61"/>
      <c r="G2" s="191" t="s">
        <v>444</v>
      </c>
      <c r="H2" s="181"/>
      <c r="I2" s="63"/>
      <c r="K2" s="64"/>
      <c r="M2" s="64"/>
      <c r="N2" s="64"/>
      <c r="P2" s="114"/>
      <c r="Q2" s="61"/>
      <c r="R2" s="64" t="s">
        <v>261</v>
      </c>
      <c r="X2" s="89"/>
    </row>
    <row r="3" spans="1:115" s="60" customFormat="1" ht="15.75" x14ac:dyDescent="0.25">
      <c r="E3" s="61"/>
      <c r="G3" s="191" t="s">
        <v>261</v>
      </c>
      <c r="H3" s="182"/>
      <c r="I3" s="63"/>
      <c r="K3" s="64"/>
      <c r="M3" s="64"/>
      <c r="N3" s="64"/>
      <c r="P3" s="114"/>
      <c r="Q3" s="61"/>
      <c r="R3" s="64" t="s">
        <v>404</v>
      </c>
      <c r="X3" s="89"/>
    </row>
    <row r="4" spans="1:115" s="60" customFormat="1" ht="15.75" x14ac:dyDescent="0.25">
      <c r="E4" s="61"/>
      <c r="G4" s="191" t="s">
        <v>445</v>
      </c>
      <c r="H4" s="182"/>
      <c r="I4" s="63"/>
      <c r="K4" s="64"/>
      <c r="M4" s="64"/>
      <c r="N4" s="64"/>
      <c r="P4" s="114"/>
      <c r="Q4" s="61"/>
      <c r="R4" s="64"/>
      <c r="X4" s="89"/>
    </row>
    <row r="5" spans="1:115" s="60" customFormat="1" ht="15.6" x14ac:dyDescent="0.3">
      <c r="E5" s="61"/>
      <c r="G5" s="62"/>
      <c r="H5" s="63"/>
      <c r="I5" s="63"/>
      <c r="K5" s="64"/>
      <c r="M5" s="64"/>
      <c r="N5" s="64"/>
      <c r="O5" s="64"/>
      <c r="P5" s="114"/>
      <c r="Q5" s="61"/>
      <c r="X5" s="89"/>
    </row>
    <row r="6" spans="1:115" s="60" customFormat="1" ht="18.75" customHeight="1" x14ac:dyDescent="0.25">
      <c r="B6" s="205" t="s">
        <v>452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X6" s="89"/>
    </row>
    <row r="7" spans="1:115" s="60" customFormat="1" ht="18.75" customHeight="1" x14ac:dyDescent="0.25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X7" s="89"/>
    </row>
    <row r="8" spans="1:115" ht="18.75" x14ac:dyDescent="0.25">
      <c r="K8" s="45" t="s">
        <v>380</v>
      </c>
    </row>
    <row r="9" spans="1:115" ht="59.25" customHeight="1" x14ac:dyDescent="0.25">
      <c r="A9" s="196" t="s">
        <v>438</v>
      </c>
      <c r="B9" s="196" t="s">
        <v>437</v>
      </c>
      <c r="C9" s="196" t="s">
        <v>0</v>
      </c>
      <c r="D9" s="196" t="s">
        <v>1</v>
      </c>
      <c r="E9" s="196" t="s">
        <v>2</v>
      </c>
      <c r="F9" s="196" t="s">
        <v>451</v>
      </c>
      <c r="G9" s="196" t="s">
        <v>3</v>
      </c>
      <c r="H9" s="197" t="s">
        <v>4</v>
      </c>
      <c r="I9" s="198"/>
      <c r="J9" s="198"/>
      <c r="K9" s="198"/>
      <c r="L9" s="198"/>
      <c r="M9" s="198"/>
      <c r="N9" s="199"/>
      <c r="O9" s="211" t="s">
        <v>397</v>
      </c>
      <c r="P9" s="212"/>
      <c r="Q9" s="213"/>
      <c r="R9" s="216" t="s">
        <v>398</v>
      </c>
      <c r="S9" s="206" t="s">
        <v>399</v>
      </c>
      <c r="T9" s="204" t="s">
        <v>453</v>
      </c>
      <c r="U9" s="196" t="s">
        <v>454</v>
      </c>
      <c r="V9" s="156"/>
      <c r="W9" s="70"/>
    </row>
    <row r="10" spans="1:115" ht="23.25" customHeight="1" x14ac:dyDescent="0.25">
      <c r="A10" s="196"/>
      <c r="B10" s="196"/>
      <c r="C10" s="196"/>
      <c r="D10" s="196"/>
      <c r="E10" s="196"/>
      <c r="F10" s="196"/>
      <c r="G10" s="196"/>
      <c r="H10" s="200" t="s">
        <v>5</v>
      </c>
      <c r="I10" s="197" t="s">
        <v>6</v>
      </c>
      <c r="J10" s="198"/>
      <c r="K10" s="199"/>
      <c r="L10" s="202" t="s">
        <v>7</v>
      </c>
      <c r="M10" s="202" t="s">
        <v>8</v>
      </c>
      <c r="N10" s="202" t="s">
        <v>9</v>
      </c>
      <c r="O10" s="207" t="s">
        <v>400</v>
      </c>
      <c r="P10" s="209" t="s">
        <v>401</v>
      </c>
      <c r="Q10" s="214" t="s">
        <v>402</v>
      </c>
      <c r="R10" s="216"/>
      <c r="S10" s="206"/>
      <c r="T10" s="204"/>
      <c r="U10" s="196"/>
      <c r="V10" s="193" t="s">
        <v>412</v>
      </c>
      <c r="W10" s="81" t="s">
        <v>421</v>
      </c>
      <c r="X10" s="70" t="s">
        <v>420</v>
      </c>
    </row>
    <row r="11" spans="1:115" ht="69.75" customHeight="1" x14ac:dyDescent="0.25">
      <c r="A11" s="196"/>
      <c r="B11" s="196"/>
      <c r="C11" s="196"/>
      <c r="D11" s="196"/>
      <c r="E11" s="196"/>
      <c r="F11" s="196"/>
      <c r="G11" s="196"/>
      <c r="H11" s="201"/>
      <c r="I11" s="44" t="s">
        <v>10</v>
      </c>
      <c r="J11" s="16" t="s">
        <v>11</v>
      </c>
      <c r="K11" s="16" t="s">
        <v>170</v>
      </c>
      <c r="L11" s="203"/>
      <c r="M11" s="203"/>
      <c r="N11" s="203"/>
      <c r="O11" s="208"/>
      <c r="P11" s="210"/>
      <c r="Q11" s="215"/>
      <c r="R11" s="216"/>
      <c r="S11" s="206"/>
      <c r="T11" s="204"/>
      <c r="U11" s="196"/>
      <c r="V11" s="193"/>
      <c r="W11" s="70"/>
    </row>
    <row r="12" spans="1:115" x14ac:dyDescent="0.25">
      <c r="A12" s="11">
        <v>1</v>
      </c>
      <c r="B12" s="185">
        <v>2</v>
      </c>
      <c r="C12" s="185">
        <v>3</v>
      </c>
      <c r="D12" s="16"/>
      <c r="E12" s="185">
        <v>4</v>
      </c>
      <c r="F12" s="185">
        <v>5</v>
      </c>
      <c r="G12" s="185">
        <v>6</v>
      </c>
      <c r="H12" s="17">
        <v>5</v>
      </c>
      <c r="I12" s="44">
        <v>6</v>
      </c>
      <c r="J12" s="16">
        <v>7</v>
      </c>
      <c r="K12" s="16">
        <v>8</v>
      </c>
      <c r="L12" s="16">
        <v>9</v>
      </c>
      <c r="M12" s="16">
        <v>10</v>
      </c>
      <c r="N12" s="16">
        <v>11</v>
      </c>
      <c r="O12" s="51"/>
      <c r="P12" s="116"/>
      <c r="Q12" s="57"/>
      <c r="R12" s="51"/>
      <c r="S12" s="51"/>
      <c r="T12" s="166">
        <v>7</v>
      </c>
      <c r="U12" s="185">
        <v>8</v>
      </c>
      <c r="V12" s="71"/>
      <c r="W12" s="70"/>
    </row>
    <row r="13" spans="1:115" ht="27.75" hidden="1" customHeight="1" x14ac:dyDescent="0.3">
      <c r="B13" s="183" t="s">
        <v>12</v>
      </c>
      <c r="C13" s="11"/>
      <c r="D13" s="10"/>
      <c r="E13" s="11"/>
      <c r="F13" s="10"/>
      <c r="G13" s="10"/>
      <c r="H13" s="10"/>
      <c r="I13" s="11"/>
      <c r="J13" s="10"/>
      <c r="K13" s="10"/>
      <c r="L13" s="10"/>
      <c r="M13" s="10"/>
      <c r="N13" s="10"/>
      <c r="O13" s="51"/>
      <c r="P13" s="116"/>
      <c r="Q13" s="57"/>
      <c r="R13" s="51"/>
      <c r="S13" s="51"/>
      <c r="T13" s="72"/>
      <c r="U13" s="73"/>
      <c r="V13" s="73"/>
      <c r="W13" s="70"/>
    </row>
    <row r="14" spans="1:115" s="28" customFormat="1" ht="24.95" hidden="1" customHeight="1" outlineLevel="1" x14ac:dyDescent="0.3">
      <c r="B14" s="22"/>
      <c r="C14" s="23" t="s">
        <v>13</v>
      </c>
      <c r="D14" s="23"/>
      <c r="E14" s="24"/>
      <c r="F14" s="23"/>
      <c r="G14" s="25"/>
      <c r="H14" s="26"/>
      <c r="I14" s="22"/>
      <c r="J14" s="22"/>
      <c r="K14" s="22"/>
      <c r="L14" s="22"/>
      <c r="M14" s="22"/>
      <c r="N14" s="27"/>
      <c r="O14" s="53"/>
      <c r="P14" s="117"/>
      <c r="Q14" s="57"/>
      <c r="R14" s="53"/>
      <c r="S14" s="53"/>
      <c r="T14" s="74"/>
      <c r="U14" s="75"/>
      <c r="V14" s="75"/>
      <c r="W14" s="76"/>
      <c r="X14" s="70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</row>
    <row r="15" spans="1:115" ht="57" hidden="1" customHeight="1" outlineLevel="2" x14ac:dyDescent="0.3">
      <c r="B15" s="97">
        <v>1</v>
      </c>
      <c r="C15" s="129" t="s">
        <v>69</v>
      </c>
      <c r="D15" s="141" t="s">
        <v>434</v>
      </c>
      <c r="E15" s="99" t="s">
        <v>14</v>
      </c>
      <c r="F15" s="100">
        <v>22473.282999999999</v>
      </c>
      <c r="G15" s="101">
        <v>2020</v>
      </c>
      <c r="H15" s="100">
        <f>I15+L15+M15</f>
        <v>22473.282999999999</v>
      </c>
      <c r="I15" s="100">
        <f t="shared" ref="I15:I21" si="0">J15+K15</f>
        <v>0</v>
      </c>
      <c r="J15" s="100"/>
      <c r="K15" s="100"/>
      <c r="L15" s="100">
        <f>F15-M15</f>
        <v>16854.962</v>
      </c>
      <c r="M15" s="100">
        <v>5618.3209999999999</v>
      </c>
      <c r="N15" s="100" t="s">
        <v>259</v>
      </c>
      <c r="O15" s="57"/>
      <c r="P15" s="119"/>
      <c r="Q15" s="58">
        <f>SUM(O15:P15)</f>
        <v>0</v>
      </c>
      <c r="R15" s="51"/>
      <c r="S15" s="51"/>
      <c r="T15" s="85">
        <v>182.34700000000001</v>
      </c>
      <c r="U15" s="111" t="s">
        <v>405</v>
      </c>
      <c r="V15" s="79">
        <f t="shared" ref="V15:V46" si="1">F15-T15</f>
        <v>22290.935999999998</v>
      </c>
      <c r="X15" s="70" t="s">
        <v>418</v>
      </c>
    </row>
    <row r="16" spans="1:115" ht="78" hidden="1" outlineLevel="2" x14ac:dyDescent="0.3">
      <c r="B16" s="97">
        <f>B15+1</f>
        <v>2</v>
      </c>
      <c r="C16" s="105" t="s">
        <v>206</v>
      </c>
      <c r="D16" s="141" t="s">
        <v>434</v>
      </c>
      <c r="E16" s="99" t="s">
        <v>14</v>
      </c>
      <c r="F16" s="100">
        <v>17352.09</v>
      </c>
      <c r="G16" s="101">
        <v>2020</v>
      </c>
      <c r="H16" s="100">
        <f>I16+L16+M16</f>
        <v>17352.09</v>
      </c>
      <c r="I16" s="100">
        <f t="shared" si="0"/>
        <v>0</v>
      </c>
      <c r="J16" s="100"/>
      <c r="K16" s="100"/>
      <c r="L16" s="100">
        <f>F16-M16</f>
        <v>13014.066999999999</v>
      </c>
      <c r="M16" s="100">
        <v>4338.0230000000001</v>
      </c>
      <c r="N16" s="100" t="s">
        <v>16</v>
      </c>
      <c r="O16" s="57"/>
      <c r="P16" s="119"/>
      <c r="Q16" s="58">
        <f t="shared" ref="Q16:Q79" si="2">SUM(O16:P16)</f>
        <v>0</v>
      </c>
      <c r="R16" s="51"/>
      <c r="S16" s="51"/>
      <c r="T16" s="85">
        <v>107.864</v>
      </c>
      <c r="U16" s="111" t="s">
        <v>405</v>
      </c>
      <c r="V16" s="79">
        <f t="shared" si="1"/>
        <v>17244.225999999999</v>
      </c>
      <c r="W16" s="80" t="s">
        <v>419</v>
      </c>
      <c r="X16" s="70" t="s">
        <v>418</v>
      </c>
    </row>
    <row r="17" spans="1:25" ht="27.6" hidden="1" outlineLevel="2" x14ac:dyDescent="0.3">
      <c r="B17" s="97">
        <f t="shared" ref="B17:B79" si="3">B16+1</f>
        <v>3</v>
      </c>
      <c r="C17" s="102" t="s">
        <v>172</v>
      </c>
      <c r="D17" s="141" t="s">
        <v>434</v>
      </c>
      <c r="E17" s="99" t="s">
        <v>14</v>
      </c>
      <c r="F17" s="100">
        <v>12167.075999999999</v>
      </c>
      <c r="G17" s="101">
        <v>2020</v>
      </c>
      <c r="H17" s="100">
        <f>L17+M17</f>
        <v>12167.075999999999</v>
      </c>
      <c r="I17" s="100">
        <f t="shared" si="0"/>
        <v>0</v>
      </c>
      <c r="J17" s="100"/>
      <c r="K17" s="100"/>
      <c r="L17" s="100">
        <v>6083.5379999999996</v>
      </c>
      <c r="M17" s="100">
        <v>6083.5379999999996</v>
      </c>
      <c r="N17" s="100" t="s">
        <v>16</v>
      </c>
      <c r="O17" s="57"/>
      <c r="P17" s="119"/>
      <c r="Q17" s="58">
        <f t="shared" si="2"/>
        <v>0</v>
      </c>
      <c r="R17" s="51"/>
      <c r="S17" s="51"/>
      <c r="T17" s="85">
        <v>4451.34573</v>
      </c>
      <c r="U17" s="111" t="s">
        <v>405</v>
      </c>
      <c r="V17" s="79">
        <f t="shared" si="1"/>
        <v>7715.7302699999991</v>
      </c>
      <c r="W17" s="70"/>
    </row>
    <row r="18" spans="1:25" ht="41.45" hidden="1" outlineLevel="2" x14ac:dyDescent="0.3">
      <c r="B18" s="97">
        <f t="shared" si="3"/>
        <v>4</v>
      </c>
      <c r="C18" s="102" t="s">
        <v>213</v>
      </c>
      <c r="D18" s="141" t="s">
        <v>434</v>
      </c>
      <c r="E18" s="99" t="s">
        <v>14</v>
      </c>
      <c r="F18" s="100">
        <v>6752.0739999999996</v>
      </c>
      <c r="G18" s="101">
        <v>2020</v>
      </c>
      <c r="H18" s="100">
        <v>6752.0739999999996</v>
      </c>
      <c r="I18" s="100">
        <f t="shared" si="0"/>
        <v>0</v>
      </c>
      <c r="J18" s="100"/>
      <c r="K18" s="100"/>
      <c r="L18" s="100">
        <v>3376.0369999999998</v>
      </c>
      <c r="M18" s="100">
        <v>3376.0369999999998</v>
      </c>
      <c r="N18" s="100" t="s">
        <v>16</v>
      </c>
      <c r="O18" s="57"/>
      <c r="P18" s="119"/>
      <c r="Q18" s="58">
        <f t="shared" si="2"/>
        <v>0</v>
      </c>
      <c r="R18" s="51"/>
      <c r="S18" s="51"/>
      <c r="T18" s="85">
        <v>4823.9629999999997</v>
      </c>
      <c r="U18" s="111" t="s">
        <v>405</v>
      </c>
      <c r="V18" s="79">
        <f t="shared" si="1"/>
        <v>1928.1109999999999</v>
      </c>
      <c r="W18" s="70"/>
    </row>
    <row r="19" spans="1:25" ht="41.45" hidden="1" outlineLevel="2" x14ac:dyDescent="0.3">
      <c r="B19" s="97">
        <f t="shared" si="3"/>
        <v>5</v>
      </c>
      <c r="C19" s="102" t="s">
        <v>214</v>
      </c>
      <c r="D19" s="141" t="s">
        <v>434</v>
      </c>
      <c r="E19" s="99" t="s">
        <v>14</v>
      </c>
      <c r="F19" s="100">
        <v>3704.22</v>
      </c>
      <c r="G19" s="101">
        <v>2020</v>
      </c>
      <c r="H19" s="100">
        <f>L19+M19</f>
        <v>3704.22</v>
      </c>
      <c r="I19" s="100">
        <f t="shared" si="0"/>
        <v>0</v>
      </c>
      <c r="J19" s="100"/>
      <c r="K19" s="100"/>
      <c r="L19" s="100">
        <v>1852.11</v>
      </c>
      <c r="M19" s="100">
        <v>1852.11</v>
      </c>
      <c r="N19" s="100" t="s">
        <v>16</v>
      </c>
      <c r="O19" s="57"/>
      <c r="P19" s="119"/>
      <c r="Q19" s="58">
        <f t="shared" si="2"/>
        <v>0</v>
      </c>
      <c r="R19" s="51"/>
      <c r="S19" s="51"/>
      <c r="T19" s="85">
        <v>1852.11</v>
      </c>
      <c r="U19" s="111" t="s">
        <v>405</v>
      </c>
      <c r="V19" s="79">
        <f t="shared" si="1"/>
        <v>1852.11</v>
      </c>
      <c r="W19" s="70"/>
    </row>
    <row r="20" spans="1:25" ht="27.6" hidden="1" outlineLevel="2" x14ac:dyDescent="0.3">
      <c r="B20" s="97">
        <f t="shared" si="3"/>
        <v>6</v>
      </c>
      <c r="C20" s="106" t="s">
        <v>47</v>
      </c>
      <c r="D20" s="141" t="s">
        <v>434</v>
      </c>
      <c r="E20" s="99" t="s">
        <v>14</v>
      </c>
      <c r="F20" s="100">
        <v>2277.5619999999999</v>
      </c>
      <c r="G20" s="101">
        <v>2020</v>
      </c>
      <c r="H20" s="100">
        <f>F20</f>
        <v>2277.5619999999999</v>
      </c>
      <c r="I20" s="100">
        <f t="shared" si="0"/>
        <v>0</v>
      </c>
      <c r="J20" s="100"/>
      <c r="K20" s="100"/>
      <c r="L20" s="100">
        <v>0</v>
      </c>
      <c r="M20" s="100">
        <f>H20</f>
        <v>2277.5619999999999</v>
      </c>
      <c r="N20" s="100" t="s">
        <v>16</v>
      </c>
      <c r="O20" s="57"/>
      <c r="P20" s="119"/>
      <c r="Q20" s="58">
        <f t="shared" si="2"/>
        <v>0</v>
      </c>
      <c r="R20" s="51"/>
      <c r="S20" s="51"/>
      <c r="T20" s="85">
        <v>1382.8997999999999</v>
      </c>
      <c r="U20" s="111" t="s">
        <v>405</v>
      </c>
      <c r="V20" s="79">
        <f t="shared" si="1"/>
        <v>894.66219999999998</v>
      </c>
      <c r="W20" s="70"/>
    </row>
    <row r="21" spans="1:25" ht="45" outlineLevel="2" x14ac:dyDescent="0.25">
      <c r="A21" s="1">
        <v>1</v>
      </c>
      <c r="B21" s="1">
        <f t="shared" si="3"/>
        <v>7</v>
      </c>
      <c r="C21" s="167" t="s">
        <v>202</v>
      </c>
      <c r="D21" s="108" t="s">
        <v>423</v>
      </c>
      <c r="E21" s="4" t="s">
        <v>14</v>
      </c>
      <c r="F21" s="168">
        <v>1500</v>
      </c>
      <c r="G21" s="185">
        <v>2020</v>
      </c>
      <c r="H21" s="100">
        <f>F21</f>
        <v>1500</v>
      </c>
      <c r="I21" s="100">
        <f t="shared" si="0"/>
        <v>0</v>
      </c>
      <c r="J21" s="100"/>
      <c r="K21" s="100"/>
      <c r="L21" s="100">
        <v>0</v>
      </c>
      <c r="M21" s="100">
        <f>H21</f>
        <v>1500</v>
      </c>
      <c r="N21" s="100" t="s">
        <v>16</v>
      </c>
      <c r="O21" s="57">
        <v>0</v>
      </c>
      <c r="P21" s="130">
        <v>1441.5434</v>
      </c>
      <c r="Q21" s="58">
        <f t="shared" si="2"/>
        <v>1441.5434</v>
      </c>
      <c r="R21" s="51">
        <v>100</v>
      </c>
      <c r="S21" s="51" t="s">
        <v>410</v>
      </c>
      <c r="T21" s="168">
        <v>1476.5434</v>
      </c>
      <c r="U21" s="190">
        <f>T21-F21</f>
        <v>-23.45659999999998</v>
      </c>
      <c r="V21" s="79">
        <f t="shared" si="1"/>
        <v>23.45659999999998</v>
      </c>
      <c r="W21" s="70"/>
      <c r="X21" s="92">
        <v>100</v>
      </c>
      <c r="Y21" s="93" t="s">
        <v>410</v>
      </c>
    </row>
    <row r="22" spans="1:25" ht="45.6" customHeight="1" outlineLevel="2" x14ac:dyDescent="0.25">
      <c r="A22" s="1">
        <v>2</v>
      </c>
      <c r="B22" s="1">
        <f t="shared" si="3"/>
        <v>8</v>
      </c>
      <c r="C22" s="167" t="s">
        <v>257</v>
      </c>
      <c r="D22" s="108" t="s">
        <v>423</v>
      </c>
      <c r="E22" s="4" t="s">
        <v>14</v>
      </c>
      <c r="F22" s="168">
        <v>1499.7280000000001</v>
      </c>
      <c r="G22" s="185">
        <v>2020</v>
      </c>
      <c r="H22" s="100">
        <f>F22</f>
        <v>1499.7280000000001</v>
      </c>
      <c r="I22" s="100">
        <v>0</v>
      </c>
      <c r="J22" s="100"/>
      <c r="K22" s="100"/>
      <c r="L22" s="100">
        <v>0</v>
      </c>
      <c r="M22" s="100">
        <f>H22</f>
        <v>1499.7280000000001</v>
      </c>
      <c r="N22" s="100" t="s">
        <v>16</v>
      </c>
      <c r="O22" s="57">
        <v>0</v>
      </c>
      <c r="P22" s="130">
        <v>1382.8997999999999</v>
      </c>
      <c r="Q22" s="58">
        <f t="shared" si="2"/>
        <v>1382.8997999999999</v>
      </c>
      <c r="R22" s="51">
        <v>100</v>
      </c>
      <c r="S22" s="51" t="s">
        <v>410</v>
      </c>
      <c r="T22" s="168">
        <v>1382.9</v>
      </c>
      <c r="U22" s="190">
        <f t="shared" ref="U22:U23" si="4">T22-F22</f>
        <v>-116.82799999999997</v>
      </c>
      <c r="V22" s="79">
        <f t="shared" si="1"/>
        <v>116.82799999999997</v>
      </c>
      <c r="W22" s="80" t="s">
        <v>413</v>
      </c>
      <c r="X22" s="92">
        <v>100</v>
      </c>
      <c r="Y22" s="93" t="s">
        <v>410</v>
      </c>
    </row>
    <row r="23" spans="1:25" ht="45" outlineLevel="2" x14ac:dyDescent="0.25">
      <c r="A23" s="1">
        <v>3</v>
      </c>
      <c r="B23" s="1">
        <f t="shared" si="3"/>
        <v>9</v>
      </c>
      <c r="C23" s="2" t="s">
        <v>21</v>
      </c>
      <c r="D23" s="108" t="s">
        <v>423</v>
      </c>
      <c r="E23" s="4" t="s">
        <v>14</v>
      </c>
      <c r="F23" s="168">
        <v>1379.9190000000001</v>
      </c>
      <c r="G23" s="185">
        <v>2020</v>
      </c>
      <c r="H23" s="100">
        <f>I23+L23+M23</f>
        <v>1379.9190000000001</v>
      </c>
      <c r="I23" s="100">
        <f t="shared" ref="I23:I28" si="5">J23+K23</f>
        <v>0</v>
      </c>
      <c r="J23" s="100"/>
      <c r="K23" s="100"/>
      <c r="L23" s="100">
        <v>0</v>
      </c>
      <c r="M23" s="100">
        <f>F23</f>
        <v>1379.9190000000001</v>
      </c>
      <c r="N23" s="100" t="s">
        <v>16</v>
      </c>
      <c r="O23" s="57">
        <v>0</v>
      </c>
      <c r="P23" s="130">
        <v>1247.1081300000001</v>
      </c>
      <c r="Q23" s="58">
        <f t="shared" si="2"/>
        <v>1247.1081300000001</v>
      </c>
      <c r="R23" s="51">
        <v>100</v>
      </c>
      <c r="S23" s="51" t="s">
        <v>410</v>
      </c>
      <c r="T23" s="168">
        <v>1272.1081300000001</v>
      </c>
      <c r="U23" s="190">
        <f t="shared" si="4"/>
        <v>-107.81087000000002</v>
      </c>
      <c r="V23" s="79">
        <f t="shared" si="1"/>
        <v>107.81087000000002</v>
      </c>
      <c r="W23" s="70"/>
      <c r="X23" s="92">
        <v>100</v>
      </c>
      <c r="Y23" s="93" t="s">
        <v>410</v>
      </c>
    </row>
    <row r="24" spans="1:25" ht="41.45" hidden="1" outlineLevel="2" x14ac:dyDescent="0.3">
      <c r="A24" s="1"/>
      <c r="B24" s="97">
        <f t="shared" si="3"/>
        <v>10</v>
      </c>
      <c r="C24" s="102" t="s">
        <v>22</v>
      </c>
      <c r="D24" s="108" t="s">
        <v>423</v>
      </c>
      <c r="E24" s="99" t="s">
        <v>14</v>
      </c>
      <c r="F24" s="100">
        <v>1372.6120000000001</v>
      </c>
      <c r="G24" s="101">
        <v>2020</v>
      </c>
      <c r="H24" s="100">
        <f>I24+L24+M24</f>
        <v>1372.6120000000001</v>
      </c>
      <c r="I24" s="100">
        <f t="shared" si="5"/>
        <v>0</v>
      </c>
      <c r="J24" s="100"/>
      <c r="K24" s="100"/>
      <c r="L24" s="100">
        <v>0</v>
      </c>
      <c r="M24" s="100">
        <f>F24</f>
        <v>1372.6120000000001</v>
      </c>
      <c r="N24" s="100" t="s">
        <v>16</v>
      </c>
      <c r="O24" s="57"/>
      <c r="P24" s="119"/>
      <c r="Q24" s="66">
        <f t="shared" si="2"/>
        <v>0</v>
      </c>
      <c r="R24" s="51"/>
      <c r="S24" s="51"/>
      <c r="T24" s="85">
        <v>1251.87338</v>
      </c>
      <c r="U24" s="111" t="s">
        <v>405</v>
      </c>
      <c r="V24" s="79">
        <f t="shared" si="1"/>
        <v>120.73862000000008</v>
      </c>
      <c r="W24" s="70"/>
    </row>
    <row r="25" spans="1:25" ht="82.9" hidden="1" outlineLevel="2" x14ac:dyDescent="0.3">
      <c r="A25" s="1"/>
      <c r="B25" s="97">
        <f t="shared" si="3"/>
        <v>11</v>
      </c>
      <c r="C25" s="102" t="s">
        <v>218</v>
      </c>
      <c r="D25" s="108" t="s">
        <v>432</v>
      </c>
      <c r="E25" s="99" t="s">
        <v>14</v>
      </c>
      <c r="F25" s="100">
        <v>1040.9639999999999</v>
      </c>
      <c r="G25" s="101">
        <v>2020</v>
      </c>
      <c r="H25" s="100">
        <f>I25+L25+M25</f>
        <v>1040.9639999999999</v>
      </c>
      <c r="I25" s="100">
        <f t="shared" si="5"/>
        <v>0</v>
      </c>
      <c r="J25" s="100"/>
      <c r="K25" s="100"/>
      <c r="L25" s="100">
        <v>0</v>
      </c>
      <c r="M25" s="100">
        <f>F25</f>
        <v>1040.9639999999999</v>
      </c>
      <c r="N25" s="100" t="s">
        <v>259</v>
      </c>
      <c r="O25" s="57"/>
      <c r="P25" s="119">
        <v>278.17599999999999</v>
      </c>
      <c r="Q25" s="58">
        <f t="shared" si="2"/>
        <v>278.17599999999999</v>
      </c>
      <c r="R25" s="51"/>
      <c r="S25" s="51" t="s">
        <v>417</v>
      </c>
      <c r="T25" s="85">
        <v>85.331000000000003</v>
      </c>
      <c r="U25" s="111" t="s">
        <v>405</v>
      </c>
      <c r="V25" s="79">
        <f t="shared" si="1"/>
        <v>955.63299999999992</v>
      </c>
      <c r="W25" s="70"/>
    </row>
    <row r="26" spans="1:25" ht="41.45" hidden="1" outlineLevel="2" x14ac:dyDescent="0.3">
      <c r="A26" s="1"/>
      <c r="B26" s="97">
        <f t="shared" si="3"/>
        <v>12</v>
      </c>
      <c r="C26" s="106" t="s">
        <v>219</v>
      </c>
      <c r="D26" s="108" t="s">
        <v>423</v>
      </c>
      <c r="E26" s="99" t="s">
        <v>14</v>
      </c>
      <c r="F26" s="100">
        <v>410</v>
      </c>
      <c r="G26" s="101">
        <v>2020</v>
      </c>
      <c r="H26" s="100">
        <v>410</v>
      </c>
      <c r="I26" s="100">
        <f t="shared" si="5"/>
        <v>0</v>
      </c>
      <c r="J26" s="100"/>
      <c r="K26" s="100"/>
      <c r="L26" s="100">
        <v>0</v>
      </c>
      <c r="M26" s="100">
        <f>H26</f>
        <v>410</v>
      </c>
      <c r="N26" s="100" t="s">
        <v>259</v>
      </c>
      <c r="O26" s="57">
        <v>0</v>
      </c>
      <c r="P26" s="119">
        <v>60.658410000000003</v>
      </c>
      <c r="Q26" s="58">
        <f t="shared" si="2"/>
        <v>60.658410000000003</v>
      </c>
      <c r="R26" s="51"/>
      <c r="S26" s="51" t="s">
        <v>415</v>
      </c>
      <c r="T26" s="85">
        <f>SUM(P26:Q26)</f>
        <v>121.31682000000001</v>
      </c>
      <c r="U26" s="131">
        <f>(T26/F26)*100</f>
        <v>29.58946829268293</v>
      </c>
      <c r="V26" s="79">
        <f t="shared" si="1"/>
        <v>288.68317999999999</v>
      </c>
      <c r="W26" s="70"/>
      <c r="X26" s="70">
        <v>29.59</v>
      </c>
      <c r="Y26" s="87" t="s">
        <v>415</v>
      </c>
    </row>
    <row r="27" spans="1:25" ht="41.45" hidden="1" outlineLevel="2" x14ac:dyDescent="0.3">
      <c r="A27" s="1"/>
      <c r="B27" s="97">
        <f t="shared" si="3"/>
        <v>13</v>
      </c>
      <c r="C27" s="142" t="s">
        <v>215</v>
      </c>
      <c r="D27" s="143" t="s">
        <v>423</v>
      </c>
      <c r="E27" s="99" t="s">
        <v>14</v>
      </c>
      <c r="F27" s="100">
        <v>186.4</v>
      </c>
      <c r="G27" s="101">
        <v>2020</v>
      </c>
      <c r="H27" s="100">
        <v>186.4</v>
      </c>
      <c r="I27" s="100">
        <f t="shared" si="5"/>
        <v>0</v>
      </c>
      <c r="J27" s="100"/>
      <c r="K27" s="100"/>
      <c r="L27" s="100">
        <v>0</v>
      </c>
      <c r="M27" s="100">
        <v>186.4</v>
      </c>
      <c r="N27" s="100" t="s">
        <v>259</v>
      </c>
      <c r="O27" s="57"/>
      <c r="P27" s="119"/>
      <c r="Q27" s="58">
        <f t="shared" si="2"/>
        <v>0</v>
      </c>
      <c r="R27" s="51"/>
      <c r="S27" s="51"/>
      <c r="T27" s="85"/>
      <c r="U27" s="111" t="s">
        <v>405</v>
      </c>
      <c r="V27" s="79">
        <f t="shared" si="1"/>
        <v>186.4</v>
      </c>
      <c r="W27" s="70"/>
    </row>
    <row r="28" spans="1:25" ht="60" outlineLevel="2" x14ac:dyDescent="0.25">
      <c r="A28" s="1">
        <v>4</v>
      </c>
      <c r="B28" s="1">
        <f t="shared" si="3"/>
        <v>14</v>
      </c>
      <c r="C28" s="2" t="s">
        <v>302</v>
      </c>
      <c r="D28" s="108" t="s">
        <v>423</v>
      </c>
      <c r="E28" s="4" t="s">
        <v>14</v>
      </c>
      <c r="F28" s="168">
        <v>107.864</v>
      </c>
      <c r="G28" s="185">
        <v>2020</v>
      </c>
      <c r="H28" s="100">
        <v>107.86</v>
      </c>
      <c r="I28" s="100">
        <f t="shared" si="5"/>
        <v>0</v>
      </c>
      <c r="J28" s="100"/>
      <c r="K28" s="100"/>
      <c r="L28" s="100">
        <v>0</v>
      </c>
      <c r="M28" s="100">
        <f>F28</f>
        <v>107.864</v>
      </c>
      <c r="N28" s="100" t="s">
        <v>16</v>
      </c>
      <c r="O28" s="57">
        <v>0</v>
      </c>
      <c r="P28" s="119">
        <v>107.864</v>
      </c>
      <c r="Q28" s="58">
        <f t="shared" si="2"/>
        <v>107.864</v>
      </c>
      <c r="R28" s="51">
        <v>100</v>
      </c>
      <c r="S28" s="51" t="s">
        <v>410</v>
      </c>
      <c r="T28" s="168">
        <v>107.864</v>
      </c>
      <c r="U28" s="190">
        <f t="shared" ref="U28:U34" si="6">T28-F28</f>
        <v>0</v>
      </c>
      <c r="V28" s="79">
        <f t="shared" si="1"/>
        <v>0</v>
      </c>
      <c r="W28" s="70"/>
      <c r="X28" s="92">
        <v>100</v>
      </c>
      <c r="Y28" s="93" t="s">
        <v>410</v>
      </c>
    </row>
    <row r="29" spans="1:25" ht="52.9" customHeight="1" outlineLevel="2" x14ac:dyDescent="0.25">
      <c r="A29" s="1">
        <v>5</v>
      </c>
      <c r="B29" s="1">
        <f t="shared" si="3"/>
        <v>15</v>
      </c>
      <c r="C29" s="169" t="s">
        <v>217</v>
      </c>
      <c r="D29" s="108" t="s">
        <v>423</v>
      </c>
      <c r="E29" s="4" t="s">
        <v>14</v>
      </c>
      <c r="F29" s="168">
        <f>H29</f>
        <v>99.379000000000005</v>
      </c>
      <c r="G29" s="185">
        <v>2020</v>
      </c>
      <c r="H29" s="100">
        <f>I29+L29+M29</f>
        <v>99.379000000000005</v>
      </c>
      <c r="I29" s="100">
        <v>0</v>
      </c>
      <c r="J29" s="100"/>
      <c r="K29" s="100"/>
      <c r="L29" s="100">
        <v>0</v>
      </c>
      <c r="M29" s="100">
        <v>99.379000000000005</v>
      </c>
      <c r="N29" s="100" t="s">
        <v>16</v>
      </c>
      <c r="O29" s="57">
        <v>0</v>
      </c>
      <c r="P29" s="119">
        <v>99.379000000000005</v>
      </c>
      <c r="Q29" s="58">
        <f t="shared" si="2"/>
        <v>99.379000000000005</v>
      </c>
      <c r="R29" s="51">
        <v>100</v>
      </c>
      <c r="S29" s="51" t="s">
        <v>410</v>
      </c>
      <c r="T29" s="168">
        <v>99.379000000000005</v>
      </c>
      <c r="U29" s="190">
        <f t="shared" si="6"/>
        <v>0</v>
      </c>
      <c r="V29" s="79">
        <f t="shared" si="1"/>
        <v>0</v>
      </c>
      <c r="W29" s="70"/>
      <c r="X29" s="92">
        <v>100</v>
      </c>
      <c r="Y29" s="93" t="s">
        <v>410</v>
      </c>
    </row>
    <row r="30" spans="1:25" ht="45" outlineLevel="2" x14ac:dyDescent="0.25">
      <c r="A30" s="1">
        <v>6</v>
      </c>
      <c r="B30" s="1">
        <f t="shared" si="3"/>
        <v>16</v>
      </c>
      <c r="C30" s="169" t="s">
        <v>216</v>
      </c>
      <c r="D30" s="108" t="s">
        <v>423</v>
      </c>
      <c r="E30" s="4" t="s">
        <v>14</v>
      </c>
      <c r="F30" s="168">
        <f>H30</f>
        <v>97.891000000000005</v>
      </c>
      <c r="G30" s="185">
        <v>2020</v>
      </c>
      <c r="H30" s="100">
        <f>I30+L30+M30</f>
        <v>97.891000000000005</v>
      </c>
      <c r="I30" s="100">
        <v>0</v>
      </c>
      <c r="J30" s="100"/>
      <c r="K30" s="100"/>
      <c r="L30" s="100">
        <v>0</v>
      </c>
      <c r="M30" s="100">
        <v>97.891000000000005</v>
      </c>
      <c r="N30" s="100" t="s">
        <v>16</v>
      </c>
      <c r="O30" s="57">
        <v>0</v>
      </c>
      <c r="P30" s="119">
        <v>97.891000000000005</v>
      </c>
      <c r="Q30" s="58">
        <f t="shared" si="2"/>
        <v>97.891000000000005</v>
      </c>
      <c r="R30" s="51">
        <v>100</v>
      </c>
      <c r="S30" s="51" t="s">
        <v>410</v>
      </c>
      <c r="T30" s="168">
        <v>97.891000000000005</v>
      </c>
      <c r="U30" s="190">
        <f t="shared" si="6"/>
        <v>0</v>
      </c>
      <c r="V30" s="79">
        <f t="shared" si="1"/>
        <v>0</v>
      </c>
      <c r="W30" s="70"/>
      <c r="X30" s="92">
        <v>100</v>
      </c>
      <c r="Y30" s="93" t="s">
        <v>410</v>
      </c>
    </row>
    <row r="31" spans="1:25" ht="60" outlineLevel="2" x14ac:dyDescent="0.25">
      <c r="A31" s="1">
        <v>7</v>
      </c>
      <c r="B31" s="1">
        <f t="shared" si="3"/>
        <v>17</v>
      </c>
      <c r="C31" s="167" t="s">
        <v>48</v>
      </c>
      <c r="D31" s="108" t="s">
        <v>423</v>
      </c>
      <c r="E31" s="4" t="s">
        <v>14</v>
      </c>
      <c r="F31" s="168">
        <v>69.825000000000003</v>
      </c>
      <c r="G31" s="185">
        <v>2020</v>
      </c>
      <c r="H31" s="100">
        <f>I31+L31+M31</f>
        <v>69.825000000000003</v>
      </c>
      <c r="I31" s="100">
        <f>J31+K31</f>
        <v>0</v>
      </c>
      <c r="J31" s="100"/>
      <c r="K31" s="100"/>
      <c r="L31" s="100">
        <v>0</v>
      </c>
      <c r="M31" s="100">
        <v>69.825000000000003</v>
      </c>
      <c r="N31" s="100" t="s">
        <v>16</v>
      </c>
      <c r="O31" s="57">
        <v>0</v>
      </c>
      <c r="P31" s="119">
        <v>69.569000000000003</v>
      </c>
      <c r="Q31" s="58">
        <f t="shared" si="2"/>
        <v>69.569000000000003</v>
      </c>
      <c r="R31" s="51">
        <v>100</v>
      </c>
      <c r="S31" s="51" t="s">
        <v>410</v>
      </c>
      <c r="T31" s="168">
        <v>69.569000000000003</v>
      </c>
      <c r="U31" s="190">
        <f t="shared" si="6"/>
        <v>-0.25600000000000023</v>
      </c>
      <c r="V31" s="79">
        <f t="shared" si="1"/>
        <v>0.25600000000000023</v>
      </c>
      <c r="W31" s="70"/>
      <c r="X31" s="92">
        <v>100</v>
      </c>
      <c r="Y31" s="93" t="s">
        <v>410</v>
      </c>
    </row>
    <row r="32" spans="1:25" ht="60" outlineLevel="2" x14ac:dyDescent="0.25">
      <c r="A32" s="1">
        <v>8</v>
      </c>
      <c r="B32" s="1">
        <f t="shared" si="3"/>
        <v>18</v>
      </c>
      <c r="C32" s="169" t="s">
        <v>220</v>
      </c>
      <c r="D32" s="108" t="s">
        <v>423</v>
      </c>
      <c r="E32" s="4" t="s">
        <v>14</v>
      </c>
      <c r="F32" s="168">
        <f>H32</f>
        <v>59.021999999999998</v>
      </c>
      <c r="G32" s="185">
        <v>2020</v>
      </c>
      <c r="H32" s="100">
        <f>I32+L32+M32</f>
        <v>59.021999999999998</v>
      </c>
      <c r="I32" s="100">
        <v>0</v>
      </c>
      <c r="J32" s="100"/>
      <c r="K32" s="100"/>
      <c r="L32" s="100">
        <v>0</v>
      </c>
      <c r="M32" s="100">
        <v>59.021999999999998</v>
      </c>
      <c r="N32" s="100" t="s">
        <v>16</v>
      </c>
      <c r="O32" s="57">
        <v>0</v>
      </c>
      <c r="P32" s="119">
        <v>59.021999999999998</v>
      </c>
      <c r="Q32" s="58">
        <f t="shared" si="2"/>
        <v>59.021999999999998</v>
      </c>
      <c r="R32" s="51">
        <v>100</v>
      </c>
      <c r="S32" s="51" t="s">
        <v>410</v>
      </c>
      <c r="T32" s="168">
        <v>59.021999999999998</v>
      </c>
      <c r="U32" s="190">
        <f t="shared" si="6"/>
        <v>0</v>
      </c>
      <c r="V32" s="79">
        <f t="shared" si="1"/>
        <v>0</v>
      </c>
      <c r="W32" s="70"/>
      <c r="X32" s="92">
        <v>100</v>
      </c>
      <c r="Y32" s="93" t="s">
        <v>410</v>
      </c>
    </row>
    <row r="33" spans="1:26" ht="60" customHeight="1" outlineLevel="2" x14ac:dyDescent="0.25">
      <c r="A33" s="1">
        <v>9</v>
      </c>
      <c r="B33" s="1">
        <f t="shared" si="3"/>
        <v>19</v>
      </c>
      <c r="C33" s="167" t="s">
        <v>71</v>
      </c>
      <c r="D33" s="108" t="s">
        <v>423</v>
      </c>
      <c r="E33" s="4" t="s">
        <v>14</v>
      </c>
      <c r="F33" s="168">
        <v>55.715000000000003</v>
      </c>
      <c r="G33" s="185">
        <v>2020</v>
      </c>
      <c r="H33" s="100">
        <f t="shared" ref="H33:H46" si="7">F33</f>
        <v>55.715000000000003</v>
      </c>
      <c r="I33" s="100">
        <f t="shared" ref="I33:I50" si="8">J33+K33</f>
        <v>0</v>
      </c>
      <c r="J33" s="100"/>
      <c r="K33" s="100"/>
      <c r="L33" s="100">
        <v>0</v>
      </c>
      <c r="M33" s="100">
        <f t="shared" ref="M33:M46" si="9">H33</f>
        <v>55.715000000000003</v>
      </c>
      <c r="N33" s="100" t="s">
        <v>16</v>
      </c>
      <c r="O33" s="57">
        <v>0</v>
      </c>
      <c r="P33" s="119">
        <v>55.715000000000003</v>
      </c>
      <c r="Q33" s="58">
        <f t="shared" si="2"/>
        <v>55.715000000000003</v>
      </c>
      <c r="R33" s="51">
        <v>100</v>
      </c>
      <c r="S33" s="51" t="s">
        <v>410</v>
      </c>
      <c r="T33" s="168">
        <v>55.715000000000003</v>
      </c>
      <c r="U33" s="190">
        <f t="shared" si="6"/>
        <v>0</v>
      </c>
      <c r="V33" s="79">
        <f t="shared" si="1"/>
        <v>0</v>
      </c>
      <c r="W33" s="70"/>
      <c r="X33" s="92">
        <v>100</v>
      </c>
      <c r="Y33" s="93" t="s">
        <v>410</v>
      </c>
    </row>
    <row r="34" spans="1:26" ht="45" outlineLevel="2" x14ac:dyDescent="0.25">
      <c r="A34" s="1">
        <v>10</v>
      </c>
      <c r="B34" s="1">
        <f t="shared" si="3"/>
        <v>20</v>
      </c>
      <c r="C34" s="167" t="s">
        <v>62</v>
      </c>
      <c r="D34" s="108" t="s">
        <v>423</v>
      </c>
      <c r="E34" s="4" t="s">
        <v>14</v>
      </c>
      <c r="F34" s="168">
        <v>51.572000000000003</v>
      </c>
      <c r="G34" s="185">
        <v>2020</v>
      </c>
      <c r="H34" s="100">
        <f t="shared" si="7"/>
        <v>51.572000000000003</v>
      </c>
      <c r="I34" s="100">
        <f t="shared" si="8"/>
        <v>0</v>
      </c>
      <c r="J34" s="100"/>
      <c r="K34" s="100"/>
      <c r="L34" s="100">
        <v>0</v>
      </c>
      <c r="M34" s="100">
        <f t="shared" si="9"/>
        <v>51.572000000000003</v>
      </c>
      <c r="N34" s="100" t="s">
        <v>16</v>
      </c>
      <c r="O34" s="57">
        <v>0</v>
      </c>
      <c r="P34" s="119">
        <v>21.571999999999999</v>
      </c>
      <c r="Q34" s="58">
        <f t="shared" si="2"/>
        <v>21.571999999999999</v>
      </c>
      <c r="R34" s="51">
        <v>100</v>
      </c>
      <c r="S34" s="51" t="s">
        <v>410</v>
      </c>
      <c r="T34" s="168">
        <v>21.571999999999999</v>
      </c>
      <c r="U34" s="190">
        <f t="shared" si="6"/>
        <v>-30.000000000000004</v>
      </c>
      <c r="V34" s="79">
        <f t="shared" si="1"/>
        <v>30.000000000000004</v>
      </c>
      <c r="W34" s="70"/>
      <c r="X34" s="92">
        <v>100</v>
      </c>
      <c r="Y34" s="93" t="s">
        <v>410</v>
      </c>
    </row>
    <row r="35" spans="1:26" ht="27.6" hidden="1" outlineLevel="2" x14ac:dyDescent="0.3">
      <c r="A35" s="1"/>
      <c r="B35" s="97">
        <f t="shared" si="3"/>
        <v>21</v>
      </c>
      <c r="C35" s="106" t="s">
        <v>50</v>
      </c>
      <c r="D35" s="143" t="s">
        <v>423</v>
      </c>
      <c r="E35" s="99" t="s">
        <v>14</v>
      </c>
      <c r="F35" s="100">
        <v>51.25</v>
      </c>
      <c r="G35" s="101">
        <v>2020</v>
      </c>
      <c r="H35" s="100">
        <f t="shared" si="7"/>
        <v>51.25</v>
      </c>
      <c r="I35" s="100">
        <f t="shared" si="8"/>
        <v>0</v>
      </c>
      <c r="J35" s="100"/>
      <c r="K35" s="100"/>
      <c r="L35" s="100">
        <v>0</v>
      </c>
      <c r="M35" s="100">
        <f t="shared" si="9"/>
        <v>51.25</v>
      </c>
      <c r="N35" s="100" t="s">
        <v>16</v>
      </c>
      <c r="O35" s="57"/>
      <c r="P35" s="119"/>
      <c r="Q35" s="58">
        <f t="shared" si="2"/>
        <v>0</v>
      </c>
      <c r="R35" s="51"/>
      <c r="S35" s="51"/>
      <c r="T35" s="85"/>
      <c r="U35" s="111" t="s">
        <v>405</v>
      </c>
      <c r="V35" s="79">
        <f t="shared" si="1"/>
        <v>51.25</v>
      </c>
      <c r="W35" s="70"/>
    </row>
    <row r="36" spans="1:26" ht="27.6" hidden="1" outlineLevel="2" x14ac:dyDescent="0.3">
      <c r="A36" s="1"/>
      <c r="B36" s="97">
        <f t="shared" si="3"/>
        <v>22</v>
      </c>
      <c r="C36" s="106" t="s">
        <v>51</v>
      </c>
      <c r="D36" s="143" t="s">
        <v>423</v>
      </c>
      <c r="E36" s="99" t="s">
        <v>14</v>
      </c>
      <c r="F36" s="100">
        <v>51.25</v>
      </c>
      <c r="G36" s="101">
        <v>2020</v>
      </c>
      <c r="H36" s="100">
        <f t="shared" si="7"/>
        <v>51.25</v>
      </c>
      <c r="I36" s="100">
        <f t="shared" si="8"/>
        <v>0</v>
      </c>
      <c r="J36" s="100"/>
      <c r="K36" s="100"/>
      <c r="L36" s="100">
        <v>0</v>
      </c>
      <c r="M36" s="100">
        <f t="shared" si="9"/>
        <v>51.25</v>
      </c>
      <c r="N36" s="100" t="s">
        <v>16</v>
      </c>
      <c r="O36" s="57"/>
      <c r="P36" s="119"/>
      <c r="Q36" s="58">
        <f t="shared" si="2"/>
        <v>0</v>
      </c>
      <c r="R36" s="51"/>
      <c r="S36" s="51"/>
      <c r="T36" s="85"/>
      <c r="U36" s="111" t="s">
        <v>405</v>
      </c>
      <c r="V36" s="79">
        <f t="shared" si="1"/>
        <v>51.25</v>
      </c>
      <c r="W36" s="70"/>
    </row>
    <row r="37" spans="1:26" ht="27.6" hidden="1" outlineLevel="2" x14ac:dyDescent="0.3">
      <c r="A37" s="1"/>
      <c r="B37" s="97">
        <f t="shared" si="3"/>
        <v>23</v>
      </c>
      <c r="C37" s="106" t="s">
        <v>53</v>
      </c>
      <c r="D37" s="143" t="s">
        <v>423</v>
      </c>
      <c r="E37" s="99" t="s">
        <v>14</v>
      </c>
      <c r="F37" s="100">
        <v>51.25</v>
      </c>
      <c r="G37" s="101">
        <v>2020</v>
      </c>
      <c r="H37" s="100">
        <f t="shared" si="7"/>
        <v>51.25</v>
      </c>
      <c r="I37" s="100">
        <f t="shared" si="8"/>
        <v>0</v>
      </c>
      <c r="J37" s="100"/>
      <c r="K37" s="100"/>
      <c r="L37" s="100">
        <v>0</v>
      </c>
      <c r="M37" s="100">
        <f t="shared" si="9"/>
        <v>51.25</v>
      </c>
      <c r="N37" s="100" t="s">
        <v>16</v>
      </c>
      <c r="O37" s="57"/>
      <c r="P37" s="119"/>
      <c r="Q37" s="58">
        <f t="shared" si="2"/>
        <v>0</v>
      </c>
      <c r="R37" s="51"/>
      <c r="S37" s="51"/>
      <c r="T37" s="85"/>
      <c r="U37" s="111" t="s">
        <v>405</v>
      </c>
      <c r="V37" s="79">
        <f t="shared" si="1"/>
        <v>51.25</v>
      </c>
      <c r="W37" s="70"/>
    </row>
    <row r="38" spans="1:26" ht="41.45" hidden="1" outlineLevel="2" x14ac:dyDescent="0.3">
      <c r="A38" s="1"/>
      <c r="B38" s="97">
        <f t="shared" si="3"/>
        <v>24</v>
      </c>
      <c r="C38" s="106" t="s">
        <v>54</v>
      </c>
      <c r="D38" s="143" t="s">
        <v>423</v>
      </c>
      <c r="E38" s="99" t="s">
        <v>14</v>
      </c>
      <c r="F38" s="100">
        <v>51.25</v>
      </c>
      <c r="G38" s="101">
        <v>2020</v>
      </c>
      <c r="H38" s="100">
        <f t="shared" si="7"/>
        <v>51.25</v>
      </c>
      <c r="I38" s="100">
        <f t="shared" si="8"/>
        <v>0</v>
      </c>
      <c r="J38" s="100"/>
      <c r="K38" s="100"/>
      <c r="L38" s="100">
        <v>0</v>
      </c>
      <c r="M38" s="100">
        <f t="shared" si="9"/>
        <v>51.25</v>
      </c>
      <c r="N38" s="100" t="s">
        <v>16</v>
      </c>
      <c r="O38" s="57"/>
      <c r="P38" s="119"/>
      <c r="Q38" s="58">
        <f t="shared" si="2"/>
        <v>0</v>
      </c>
      <c r="R38" s="51"/>
      <c r="S38" s="51"/>
      <c r="T38" s="85"/>
      <c r="U38" s="111" t="s">
        <v>405</v>
      </c>
      <c r="V38" s="79">
        <f t="shared" si="1"/>
        <v>51.25</v>
      </c>
      <c r="W38" s="70"/>
    </row>
    <row r="39" spans="1:26" ht="41.45" hidden="1" outlineLevel="2" x14ac:dyDescent="0.3">
      <c r="A39" s="1"/>
      <c r="B39" s="97">
        <f t="shared" si="3"/>
        <v>25</v>
      </c>
      <c r="C39" s="106" t="s">
        <v>55</v>
      </c>
      <c r="D39" s="143" t="s">
        <v>423</v>
      </c>
      <c r="E39" s="99" t="s">
        <v>14</v>
      </c>
      <c r="F39" s="100">
        <v>51.25</v>
      </c>
      <c r="G39" s="101">
        <v>2020</v>
      </c>
      <c r="H39" s="100">
        <f t="shared" si="7"/>
        <v>51.25</v>
      </c>
      <c r="I39" s="100">
        <f t="shared" si="8"/>
        <v>0</v>
      </c>
      <c r="J39" s="100"/>
      <c r="K39" s="100"/>
      <c r="L39" s="100">
        <v>0</v>
      </c>
      <c r="M39" s="100">
        <f t="shared" si="9"/>
        <v>51.25</v>
      </c>
      <c r="N39" s="100" t="s">
        <v>16</v>
      </c>
      <c r="O39" s="57"/>
      <c r="P39" s="119"/>
      <c r="Q39" s="58">
        <f t="shared" si="2"/>
        <v>0</v>
      </c>
      <c r="R39" s="51"/>
      <c r="S39" s="51"/>
      <c r="T39" s="85"/>
      <c r="U39" s="111" t="s">
        <v>405</v>
      </c>
      <c r="V39" s="79">
        <f t="shared" si="1"/>
        <v>51.25</v>
      </c>
      <c r="W39" s="70"/>
    </row>
    <row r="40" spans="1:26" ht="41.45" hidden="1" outlineLevel="2" x14ac:dyDescent="0.3">
      <c r="A40" s="1"/>
      <c r="B40" s="97">
        <f t="shared" si="3"/>
        <v>26</v>
      </c>
      <c r="C40" s="106" t="s">
        <v>56</v>
      </c>
      <c r="D40" s="143" t="s">
        <v>423</v>
      </c>
      <c r="E40" s="99" t="s">
        <v>14</v>
      </c>
      <c r="F40" s="100">
        <v>51.25</v>
      </c>
      <c r="G40" s="101">
        <v>2020</v>
      </c>
      <c r="H40" s="100">
        <f t="shared" si="7"/>
        <v>51.25</v>
      </c>
      <c r="I40" s="100">
        <f t="shared" si="8"/>
        <v>0</v>
      </c>
      <c r="J40" s="100"/>
      <c r="K40" s="100"/>
      <c r="L40" s="100">
        <v>0</v>
      </c>
      <c r="M40" s="100">
        <f t="shared" si="9"/>
        <v>51.25</v>
      </c>
      <c r="N40" s="100" t="s">
        <v>16</v>
      </c>
      <c r="O40" s="57"/>
      <c r="P40" s="119"/>
      <c r="Q40" s="58">
        <f t="shared" si="2"/>
        <v>0</v>
      </c>
      <c r="R40" s="51"/>
      <c r="S40" s="51"/>
      <c r="T40" s="85"/>
      <c r="U40" s="111" t="s">
        <v>405</v>
      </c>
      <c r="V40" s="79">
        <f t="shared" si="1"/>
        <v>51.25</v>
      </c>
      <c r="W40" s="70"/>
    </row>
    <row r="41" spans="1:26" ht="27.6" hidden="1" outlineLevel="2" x14ac:dyDescent="0.3">
      <c r="A41" s="1"/>
      <c r="B41" s="97">
        <f t="shared" si="3"/>
        <v>27</v>
      </c>
      <c r="C41" s="106" t="s">
        <v>57</v>
      </c>
      <c r="D41" s="143" t="s">
        <v>423</v>
      </c>
      <c r="E41" s="99" t="s">
        <v>14</v>
      </c>
      <c r="F41" s="100">
        <v>51.25</v>
      </c>
      <c r="G41" s="101">
        <v>2020</v>
      </c>
      <c r="H41" s="100">
        <f t="shared" si="7"/>
        <v>51.25</v>
      </c>
      <c r="I41" s="100">
        <f t="shared" si="8"/>
        <v>0</v>
      </c>
      <c r="J41" s="100"/>
      <c r="K41" s="100"/>
      <c r="L41" s="100">
        <v>0</v>
      </c>
      <c r="M41" s="100">
        <f t="shared" si="9"/>
        <v>51.25</v>
      </c>
      <c r="N41" s="100" t="s">
        <v>16</v>
      </c>
      <c r="O41" s="57">
        <v>0</v>
      </c>
      <c r="P41" s="119">
        <v>0</v>
      </c>
      <c r="Q41" s="58">
        <f t="shared" si="2"/>
        <v>0</v>
      </c>
      <c r="R41" s="51"/>
      <c r="S41" s="51"/>
      <c r="T41" s="85"/>
      <c r="U41" s="111" t="s">
        <v>405</v>
      </c>
      <c r="V41" s="79">
        <f t="shared" si="1"/>
        <v>51.25</v>
      </c>
      <c r="W41" s="70"/>
    </row>
    <row r="42" spans="1:26" ht="62.45" customHeight="1" outlineLevel="2" x14ac:dyDescent="0.25">
      <c r="A42" s="1">
        <v>11</v>
      </c>
      <c r="B42" s="1">
        <f t="shared" si="3"/>
        <v>28</v>
      </c>
      <c r="C42" s="167" t="s">
        <v>60</v>
      </c>
      <c r="D42" s="108" t="s">
        <v>423</v>
      </c>
      <c r="E42" s="4" t="s">
        <v>14</v>
      </c>
      <c r="F42" s="168">
        <v>51.25</v>
      </c>
      <c r="G42" s="185">
        <v>2020</v>
      </c>
      <c r="H42" s="100">
        <f t="shared" si="7"/>
        <v>51.25</v>
      </c>
      <c r="I42" s="100">
        <f t="shared" si="8"/>
        <v>0</v>
      </c>
      <c r="J42" s="100"/>
      <c r="K42" s="100"/>
      <c r="L42" s="100">
        <v>0</v>
      </c>
      <c r="M42" s="100">
        <f t="shared" si="9"/>
        <v>51.25</v>
      </c>
      <c r="N42" s="100" t="s">
        <v>16</v>
      </c>
      <c r="O42" s="57">
        <v>0</v>
      </c>
      <c r="P42" s="119">
        <v>35</v>
      </c>
      <c r="Q42" s="58">
        <f t="shared" si="2"/>
        <v>35</v>
      </c>
      <c r="R42" s="51">
        <v>100</v>
      </c>
      <c r="S42" s="51" t="s">
        <v>410</v>
      </c>
      <c r="T42" s="168">
        <v>35</v>
      </c>
      <c r="U42" s="190">
        <f t="shared" ref="U42:U53" si="10">T42-F42</f>
        <v>-16.25</v>
      </c>
      <c r="V42" s="79">
        <f t="shared" si="1"/>
        <v>16.25</v>
      </c>
      <c r="W42" s="80" t="s">
        <v>414</v>
      </c>
    </row>
    <row r="43" spans="1:26" ht="45" outlineLevel="2" x14ac:dyDescent="0.25">
      <c r="A43" s="1">
        <v>12</v>
      </c>
      <c r="B43" s="1">
        <f t="shared" si="3"/>
        <v>29</v>
      </c>
      <c r="C43" s="167" t="s">
        <v>221</v>
      </c>
      <c r="D43" s="108" t="s">
        <v>423</v>
      </c>
      <c r="E43" s="4" t="s">
        <v>14</v>
      </c>
      <c r="F43" s="168">
        <v>48</v>
      </c>
      <c r="G43" s="185">
        <v>2020</v>
      </c>
      <c r="H43" s="100">
        <f t="shared" si="7"/>
        <v>48</v>
      </c>
      <c r="I43" s="100">
        <f t="shared" si="8"/>
        <v>0</v>
      </c>
      <c r="J43" s="100"/>
      <c r="K43" s="100"/>
      <c r="L43" s="100">
        <v>0</v>
      </c>
      <c r="M43" s="100">
        <f t="shared" si="9"/>
        <v>48</v>
      </c>
      <c r="N43" s="100" t="s">
        <v>16</v>
      </c>
      <c r="O43" s="57">
        <v>0</v>
      </c>
      <c r="P43" s="119">
        <v>48</v>
      </c>
      <c r="Q43" s="58">
        <f t="shared" si="2"/>
        <v>48</v>
      </c>
      <c r="R43" s="51">
        <v>100</v>
      </c>
      <c r="S43" s="51" t="s">
        <v>410</v>
      </c>
      <c r="T43" s="168">
        <v>48</v>
      </c>
      <c r="U43" s="190">
        <f t="shared" si="10"/>
        <v>0</v>
      </c>
      <c r="V43" s="79">
        <f t="shared" si="1"/>
        <v>0</v>
      </c>
      <c r="W43" s="70"/>
    </row>
    <row r="44" spans="1:26" ht="45" outlineLevel="2" x14ac:dyDescent="0.25">
      <c r="A44" s="1">
        <v>13</v>
      </c>
      <c r="B44" s="1">
        <f t="shared" si="3"/>
        <v>30</v>
      </c>
      <c r="C44" s="167" t="s">
        <v>72</v>
      </c>
      <c r="D44" s="108" t="s">
        <v>423</v>
      </c>
      <c r="E44" s="4" t="s">
        <v>14</v>
      </c>
      <c r="F44" s="168">
        <v>44.805999999999997</v>
      </c>
      <c r="G44" s="185">
        <v>2020</v>
      </c>
      <c r="H44" s="100">
        <f t="shared" si="7"/>
        <v>44.805999999999997</v>
      </c>
      <c r="I44" s="100">
        <f t="shared" si="8"/>
        <v>0</v>
      </c>
      <c r="J44" s="100"/>
      <c r="K44" s="100"/>
      <c r="L44" s="100">
        <v>0</v>
      </c>
      <c r="M44" s="100">
        <f t="shared" si="9"/>
        <v>44.805999999999997</v>
      </c>
      <c r="N44" s="100" t="s">
        <v>16</v>
      </c>
      <c r="O44" s="57">
        <v>0</v>
      </c>
      <c r="P44" s="119">
        <v>44.81</v>
      </c>
      <c r="Q44" s="58">
        <f t="shared" si="2"/>
        <v>44.81</v>
      </c>
      <c r="R44" s="51">
        <v>100</v>
      </c>
      <c r="S44" s="51" t="s">
        <v>410</v>
      </c>
      <c r="T44" s="168">
        <v>44.805999999999997</v>
      </c>
      <c r="U44" s="190">
        <f t="shared" si="10"/>
        <v>0</v>
      </c>
      <c r="V44" s="79">
        <f t="shared" si="1"/>
        <v>0</v>
      </c>
      <c r="W44" s="70"/>
    </row>
    <row r="45" spans="1:26" ht="45" outlineLevel="2" x14ac:dyDescent="0.25">
      <c r="A45" s="1">
        <v>14</v>
      </c>
      <c r="B45" s="1">
        <f t="shared" si="3"/>
        <v>31</v>
      </c>
      <c r="C45" s="170" t="s">
        <v>207</v>
      </c>
      <c r="D45" s="108" t="s">
        <v>423</v>
      </c>
      <c r="E45" s="4" t="s">
        <v>14</v>
      </c>
      <c r="F45" s="168">
        <v>41.058</v>
      </c>
      <c r="G45" s="185">
        <v>2020</v>
      </c>
      <c r="H45" s="100">
        <f t="shared" si="7"/>
        <v>41.058</v>
      </c>
      <c r="I45" s="100">
        <f t="shared" si="8"/>
        <v>0</v>
      </c>
      <c r="J45" s="100"/>
      <c r="K45" s="100"/>
      <c r="L45" s="100">
        <v>0</v>
      </c>
      <c r="M45" s="100">
        <f t="shared" si="9"/>
        <v>41.058</v>
      </c>
      <c r="N45" s="100" t="s">
        <v>16</v>
      </c>
      <c r="O45" s="57">
        <v>0</v>
      </c>
      <c r="P45" s="119">
        <v>41.058</v>
      </c>
      <c r="Q45" s="58">
        <f t="shared" si="2"/>
        <v>41.058</v>
      </c>
      <c r="R45" s="51">
        <v>100</v>
      </c>
      <c r="S45" s="51" t="s">
        <v>410</v>
      </c>
      <c r="T45" s="168">
        <v>41.058</v>
      </c>
      <c r="U45" s="190">
        <f t="shared" si="10"/>
        <v>0</v>
      </c>
      <c r="V45" s="79">
        <f t="shared" si="1"/>
        <v>0</v>
      </c>
      <c r="W45" s="70"/>
    </row>
    <row r="46" spans="1:26" ht="60" outlineLevel="2" x14ac:dyDescent="0.25">
      <c r="A46" s="1">
        <v>15</v>
      </c>
      <c r="B46" s="1">
        <f t="shared" si="3"/>
        <v>32</v>
      </c>
      <c r="C46" s="167" t="s">
        <v>73</v>
      </c>
      <c r="D46" s="108" t="s">
        <v>423</v>
      </c>
      <c r="E46" s="4" t="s">
        <v>14</v>
      </c>
      <c r="F46" s="168">
        <v>38</v>
      </c>
      <c r="G46" s="185">
        <v>2020</v>
      </c>
      <c r="H46" s="100">
        <f t="shared" si="7"/>
        <v>38</v>
      </c>
      <c r="I46" s="100">
        <f t="shared" si="8"/>
        <v>0</v>
      </c>
      <c r="J46" s="100"/>
      <c r="K46" s="100"/>
      <c r="L46" s="100">
        <v>0</v>
      </c>
      <c r="M46" s="100">
        <f t="shared" si="9"/>
        <v>38</v>
      </c>
      <c r="N46" s="100" t="s">
        <v>16</v>
      </c>
      <c r="O46" s="57">
        <v>0</v>
      </c>
      <c r="P46" s="119">
        <v>38</v>
      </c>
      <c r="Q46" s="58">
        <f t="shared" si="2"/>
        <v>38</v>
      </c>
      <c r="R46" s="51">
        <v>100</v>
      </c>
      <c r="S46" s="51" t="s">
        <v>410</v>
      </c>
      <c r="T46" s="168">
        <v>38</v>
      </c>
      <c r="U46" s="190">
        <f t="shared" si="10"/>
        <v>0</v>
      </c>
      <c r="V46" s="79">
        <f t="shared" si="1"/>
        <v>0</v>
      </c>
      <c r="W46" s="70"/>
    </row>
    <row r="47" spans="1:26" s="184" customFormat="1" ht="45" outlineLevel="2" x14ac:dyDescent="0.25">
      <c r="A47" s="1">
        <v>16</v>
      </c>
      <c r="B47" s="1">
        <f t="shared" si="3"/>
        <v>33</v>
      </c>
      <c r="C47" s="169" t="s">
        <v>180</v>
      </c>
      <c r="D47" s="108" t="s">
        <v>423</v>
      </c>
      <c r="E47" s="4" t="s">
        <v>14</v>
      </c>
      <c r="F47" s="168">
        <f>H47</f>
        <v>35.286000000000001</v>
      </c>
      <c r="G47" s="185">
        <v>2020</v>
      </c>
      <c r="H47" s="100">
        <f>I47+L47+M47</f>
        <v>35.286000000000001</v>
      </c>
      <c r="I47" s="100">
        <f t="shared" si="8"/>
        <v>0</v>
      </c>
      <c r="J47" s="100"/>
      <c r="K47" s="100"/>
      <c r="L47" s="100">
        <v>0</v>
      </c>
      <c r="M47" s="100">
        <v>35.286000000000001</v>
      </c>
      <c r="N47" s="100" t="s">
        <v>16</v>
      </c>
      <c r="O47" s="57">
        <v>0</v>
      </c>
      <c r="P47" s="119">
        <v>35.286000000000001</v>
      </c>
      <c r="Q47" s="58">
        <f t="shared" si="2"/>
        <v>35.286000000000001</v>
      </c>
      <c r="R47" s="51">
        <v>100</v>
      </c>
      <c r="S47" s="51" t="s">
        <v>416</v>
      </c>
      <c r="T47" s="168">
        <v>35.286000000000001</v>
      </c>
      <c r="U47" s="190">
        <f t="shared" si="10"/>
        <v>0</v>
      </c>
      <c r="V47" s="79">
        <f t="shared" ref="V47:V78" si="11">F47-T47</f>
        <v>0</v>
      </c>
      <c r="W47" s="70"/>
      <c r="X47" s="70"/>
      <c r="Y47" s="5"/>
      <c r="Z47" s="5"/>
    </row>
    <row r="48" spans="1:26" ht="45" outlineLevel="2" x14ac:dyDescent="0.25">
      <c r="A48" s="1">
        <v>17</v>
      </c>
      <c r="B48" s="1">
        <f t="shared" si="3"/>
        <v>34</v>
      </c>
      <c r="C48" s="167" t="s">
        <v>70</v>
      </c>
      <c r="D48" s="108" t="s">
        <v>423</v>
      </c>
      <c r="E48" s="4" t="s">
        <v>14</v>
      </c>
      <c r="F48" s="168">
        <v>34.308</v>
      </c>
      <c r="G48" s="185">
        <v>2020</v>
      </c>
      <c r="H48" s="100">
        <f>F48</f>
        <v>34.308</v>
      </c>
      <c r="I48" s="100">
        <f t="shared" si="8"/>
        <v>0</v>
      </c>
      <c r="J48" s="100"/>
      <c r="K48" s="100"/>
      <c r="L48" s="100">
        <v>0</v>
      </c>
      <c r="M48" s="100">
        <f>H48</f>
        <v>34.308</v>
      </c>
      <c r="N48" s="100" t="s">
        <v>16</v>
      </c>
      <c r="O48" s="57">
        <v>0</v>
      </c>
      <c r="P48" s="119">
        <v>35.578000000000003</v>
      </c>
      <c r="Q48" s="58">
        <f t="shared" si="2"/>
        <v>35.578000000000003</v>
      </c>
      <c r="R48" s="51">
        <v>100</v>
      </c>
      <c r="S48" s="51" t="s">
        <v>410</v>
      </c>
      <c r="T48" s="168">
        <v>33.578000000000003</v>
      </c>
      <c r="U48" s="190">
        <f t="shared" si="10"/>
        <v>-0.72999999999999687</v>
      </c>
      <c r="V48" s="79">
        <f t="shared" si="11"/>
        <v>0.72999999999999687</v>
      </c>
      <c r="W48" s="70"/>
    </row>
    <row r="49" spans="1:25" ht="30" outlineLevel="2" x14ac:dyDescent="0.25">
      <c r="A49" s="1">
        <v>18</v>
      </c>
      <c r="B49" s="1">
        <f t="shared" si="3"/>
        <v>35</v>
      </c>
      <c r="C49" s="171" t="s">
        <v>52</v>
      </c>
      <c r="D49" s="108" t="s">
        <v>423</v>
      </c>
      <c r="E49" s="4" t="s">
        <v>14</v>
      </c>
      <c r="F49" s="168">
        <v>30.75</v>
      </c>
      <c r="G49" s="185">
        <v>2020</v>
      </c>
      <c r="H49" s="100">
        <f>F49</f>
        <v>30.75</v>
      </c>
      <c r="I49" s="100">
        <f t="shared" si="8"/>
        <v>0</v>
      </c>
      <c r="J49" s="100"/>
      <c r="K49" s="100"/>
      <c r="L49" s="100">
        <v>0</v>
      </c>
      <c r="M49" s="100">
        <f>H49</f>
        <v>30.75</v>
      </c>
      <c r="N49" s="100" t="s">
        <v>16</v>
      </c>
      <c r="O49" s="57">
        <v>0</v>
      </c>
      <c r="P49" s="119">
        <v>30</v>
      </c>
      <c r="Q49" s="58">
        <f t="shared" si="2"/>
        <v>30</v>
      </c>
      <c r="R49" s="51">
        <v>100</v>
      </c>
      <c r="S49" s="51" t="s">
        <v>410</v>
      </c>
      <c r="T49" s="168">
        <v>30</v>
      </c>
      <c r="U49" s="190">
        <f t="shared" si="10"/>
        <v>-0.75</v>
      </c>
      <c r="V49" s="79">
        <f t="shared" si="11"/>
        <v>0.75</v>
      </c>
      <c r="W49" s="70"/>
    </row>
    <row r="50" spans="1:25" ht="45" outlineLevel="2" x14ac:dyDescent="0.25">
      <c r="A50" s="1">
        <v>19</v>
      </c>
      <c r="B50" s="1">
        <f t="shared" si="3"/>
        <v>36</v>
      </c>
      <c r="C50" s="169" t="s">
        <v>181</v>
      </c>
      <c r="D50" s="108" t="s">
        <v>423</v>
      </c>
      <c r="E50" s="4" t="s">
        <v>14</v>
      </c>
      <c r="F50" s="168">
        <f>H50</f>
        <v>30</v>
      </c>
      <c r="G50" s="185">
        <v>2020</v>
      </c>
      <c r="H50" s="100">
        <f>I50+L50+M50</f>
        <v>30</v>
      </c>
      <c r="I50" s="100">
        <f t="shared" si="8"/>
        <v>0</v>
      </c>
      <c r="J50" s="100"/>
      <c r="K50" s="100"/>
      <c r="L50" s="100">
        <v>0</v>
      </c>
      <c r="M50" s="100">
        <v>30</v>
      </c>
      <c r="N50" s="100" t="s">
        <v>16</v>
      </c>
      <c r="O50" s="57">
        <v>0</v>
      </c>
      <c r="P50" s="119">
        <v>30</v>
      </c>
      <c r="Q50" s="58">
        <f t="shared" si="2"/>
        <v>30</v>
      </c>
      <c r="R50" s="51">
        <v>100</v>
      </c>
      <c r="S50" s="51" t="s">
        <v>410</v>
      </c>
      <c r="T50" s="168">
        <v>30</v>
      </c>
      <c r="U50" s="190">
        <f t="shared" si="10"/>
        <v>0</v>
      </c>
      <c r="V50" s="79">
        <f t="shared" si="11"/>
        <v>0</v>
      </c>
      <c r="W50" s="70"/>
    </row>
    <row r="51" spans="1:25" ht="45" outlineLevel="2" x14ac:dyDescent="0.25">
      <c r="A51" s="1">
        <v>20</v>
      </c>
      <c r="B51" s="1">
        <f t="shared" si="3"/>
        <v>37</v>
      </c>
      <c r="C51" s="169" t="s">
        <v>222</v>
      </c>
      <c r="D51" s="108" t="s">
        <v>423</v>
      </c>
      <c r="E51" s="4" t="s">
        <v>14</v>
      </c>
      <c r="F51" s="168">
        <f>H51</f>
        <v>30</v>
      </c>
      <c r="G51" s="185">
        <v>2020</v>
      </c>
      <c r="H51" s="100">
        <f>I51+L51+M51</f>
        <v>30</v>
      </c>
      <c r="I51" s="100">
        <v>0</v>
      </c>
      <c r="J51" s="100"/>
      <c r="K51" s="100"/>
      <c r="L51" s="100">
        <v>0</v>
      </c>
      <c r="M51" s="100">
        <v>30</v>
      </c>
      <c r="N51" s="100" t="s">
        <v>16</v>
      </c>
      <c r="O51" s="57">
        <v>0</v>
      </c>
      <c r="P51" s="119">
        <v>30</v>
      </c>
      <c r="Q51" s="58">
        <f t="shared" si="2"/>
        <v>30</v>
      </c>
      <c r="R51" s="51">
        <v>100</v>
      </c>
      <c r="S51" s="51" t="s">
        <v>410</v>
      </c>
      <c r="T51" s="168">
        <v>30</v>
      </c>
      <c r="U51" s="190">
        <f t="shared" si="10"/>
        <v>0</v>
      </c>
      <c r="V51" s="79">
        <f t="shared" si="11"/>
        <v>0</v>
      </c>
      <c r="W51" s="70"/>
    </row>
    <row r="52" spans="1:25" ht="60.6" customHeight="1" outlineLevel="2" x14ac:dyDescent="0.25">
      <c r="A52" s="1">
        <v>21</v>
      </c>
      <c r="B52" s="1">
        <f t="shared" si="3"/>
        <v>38</v>
      </c>
      <c r="C52" s="169" t="s">
        <v>75</v>
      </c>
      <c r="D52" s="108" t="s">
        <v>423</v>
      </c>
      <c r="E52" s="4" t="s">
        <v>14</v>
      </c>
      <c r="F52" s="168">
        <v>25.963000000000001</v>
      </c>
      <c r="G52" s="185">
        <v>2020</v>
      </c>
      <c r="H52" s="100">
        <f>F52</f>
        <v>25.963000000000001</v>
      </c>
      <c r="I52" s="100">
        <f t="shared" ref="I52:I68" si="12">J52+K52</f>
        <v>0</v>
      </c>
      <c r="J52" s="100"/>
      <c r="K52" s="100"/>
      <c r="L52" s="100">
        <v>0</v>
      </c>
      <c r="M52" s="100">
        <f>H52</f>
        <v>25.963000000000001</v>
      </c>
      <c r="N52" s="100" t="s">
        <v>16</v>
      </c>
      <c r="O52" s="57">
        <v>0</v>
      </c>
      <c r="P52" s="119">
        <v>25.963000000000001</v>
      </c>
      <c r="Q52" s="58">
        <f t="shared" si="2"/>
        <v>25.963000000000001</v>
      </c>
      <c r="R52" s="51">
        <v>100</v>
      </c>
      <c r="S52" s="51" t="s">
        <v>410</v>
      </c>
      <c r="T52" s="168">
        <v>25.963000000000001</v>
      </c>
      <c r="U52" s="190">
        <f t="shared" si="10"/>
        <v>0</v>
      </c>
      <c r="V52" s="79">
        <f t="shared" si="11"/>
        <v>0</v>
      </c>
      <c r="W52" s="70"/>
    </row>
    <row r="53" spans="1:25" ht="46.15" customHeight="1" outlineLevel="2" x14ac:dyDescent="0.25">
      <c r="A53" s="1">
        <v>22</v>
      </c>
      <c r="B53" s="1">
        <f t="shared" si="3"/>
        <v>39</v>
      </c>
      <c r="C53" s="169" t="s">
        <v>76</v>
      </c>
      <c r="D53" s="108" t="s">
        <v>423</v>
      </c>
      <c r="E53" s="4" t="s">
        <v>14</v>
      </c>
      <c r="F53" s="168">
        <v>25</v>
      </c>
      <c r="G53" s="185">
        <v>2020</v>
      </c>
      <c r="H53" s="100">
        <f>F53</f>
        <v>25</v>
      </c>
      <c r="I53" s="100">
        <f t="shared" si="12"/>
        <v>0</v>
      </c>
      <c r="J53" s="100"/>
      <c r="K53" s="100"/>
      <c r="L53" s="100">
        <v>0</v>
      </c>
      <c r="M53" s="100">
        <f>H53</f>
        <v>25</v>
      </c>
      <c r="N53" s="100" t="s">
        <v>16</v>
      </c>
      <c r="O53" s="57">
        <v>0</v>
      </c>
      <c r="P53" s="119">
        <v>25</v>
      </c>
      <c r="Q53" s="58">
        <f t="shared" si="2"/>
        <v>25</v>
      </c>
      <c r="R53" s="51">
        <v>100</v>
      </c>
      <c r="S53" s="51" t="s">
        <v>410</v>
      </c>
      <c r="T53" s="168">
        <v>25</v>
      </c>
      <c r="U53" s="190">
        <f t="shared" si="10"/>
        <v>0</v>
      </c>
      <c r="V53" s="79">
        <f t="shared" si="11"/>
        <v>0</v>
      </c>
      <c r="W53" s="70"/>
    </row>
    <row r="54" spans="1:25" ht="41.45" hidden="1" outlineLevel="2" x14ac:dyDescent="0.3">
      <c r="A54" s="1"/>
      <c r="B54" s="97">
        <f t="shared" si="3"/>
        <v>40</v>
      </c>
      <c r="C54" s="106" t="s">
        <v>49</v>
      </c>
      <c r="D54" s="143" t="s">
        <v>423</v>
      </c>
      <c r="E54" s="99" t="s">
        <v>14</v>
      </c>
      <c r="F54" s="100">
        <v>21.25</v>
      </c>
      <c r="G54" s="101">
        <v>2020</v>
      </c>
      <c r="H54" s="100">
        <f>F54</f>
        <v>21.25</v>
      </c>
      <c r="I54" s="100">
        <f t="shared" si="12"/>
        <v>0</v>
      </c>
      <c r="J54" s="100"/>
      <c r="K54" s="100"/>
      <c r="L54" s="100">
        <v>0</v>
      </c>
      <c r="M54" s="100">
        <f>H54</f>
        <v>21.25</v>
      </c>
      <c r="N54" s="100" t="s">
        <v>16</v>
      </c>
      <c r="O54" s="57"/>
      <c r="P54" s="119"/>
      <c r="Q54" s="58">
        <f t="shared" si="2"/>
        <v>0</v>
      </c>
      <c r="R54" s="51"/>
      <c r="S54" s="51"/>
      <c r="T54" s="85"/>
      <c r="U54" s="111" t="s">
        <v>405</v>
      </c>
      <c r="V54" s="79">
        <f t="shared" si="11"/>
        <v>21.25</v>
      </c>
      <c r="W54" s="70"/>
    </row>
    <row r="55" spans="1:25" ht="60" outlineLevel="2" x14ac:dyDescent="0.25">
      <c r="A55" s="1">
        <v>23</v>
      </c>
      <c r="B55" s="1">
        <f t="shared" si="3"/>
        <v>41</v>
      </c>
      <c r="C55" s="169" t="s">
        <v>74</v>
      </c>
      <c r="D55" s="108" t="s">
        <v>423</v>
      </c>
      <c r="E55" s="4" t="s">
        <v>18</v>
      </c>
      <c r="F55" s="168">
        <v>49.817</v>
      </c>
      <c r="G55" s="185">
        <v>2020</v>
      </c>
      <c r="H55" s="100">
        <f>F55</f>
        <v>49.817</v>
      </c>
      <c r="I55" s="100">
        <f t="shared" si="12"/>
        <v>0</v>
      </c>
      <c r="J55" s="100"/>
      <c r="K55" s="100"/>
      <c r="L55" s="100">
        <v>0</v>
      </c>
      <c r="M55" s="100">
        <f>H55</f>
        <v>49.817</v>
      </c>
      <c r="N55" s="100" t="s">
        <v>16</v>
      </c>
      <c r="O55" s="57">
        <v>0</v>
      </c>
      <c r="P55" s="119">
        <v>49.817</v>
      </c>
      <c r="Q55" s="58">
        <f t="shared" si="2"/>
        <v>49.817</v>
      </c>
      <c r="R55" s="51">
        <v>100</v>
      </c>
      <c r="S55" s="51" t="s">
        <v>410</v>
      </c>
      <c r="T55" s="168">
        <v>49.817</v>
      </c>
      <c r="U55" s="190">
        <f>T55-F55</f>
        <v>0</v>
      </c>
      <c r="V55" s="79">
        <f t="shared" si="11"/>
        <v>0</v>
      </c>
      <c r="W55" s="70"/>
    </row>
    <row r="56" spans="1:25" ht="45.6" hidden="1" customHeight="1" outlineLevel="2" x14ac:dyDescent="0.3">
      <c r="A56" s="1"/>
      <c r="B56" s="97">
        <f t="shared" si="3"/>
        <v>42</v>
      </c>
      <c r="C56" s="105" t="s">
        <v>19</v>
      </c>
      <c r="D56" s="103" t="s">
        <v>424</v>
      </c>
      <c r="E56" s="99" t="s">
        <v>20</v>
      </c>
      <c r="F56" s="100">
        <v>3233.74</v>
      </c>
      <c r="G56" s="101">
        <v>2020</v>
      </c>
      <c r="H56" s="100">
        <v>3233.74</v>
      </c>
      <c r="I56" s="100">
        <f t="shared" si="12"/>
        <v>0</v>
      </c>
      <c r="J56" s="100"/>
      <c r="K56" s="100"/>
      <c r="L56" s="100"/>
      <c r="M56" s="100">
        <v>646.75</v>
      </c>
      <c r="N56" s="100" t="s">
        <v>16</v>
      </c>
      <c r="O56" s="57">
        <v>0</v>
      </c>
      <c r="P56" s="119">
        <v>1395.37</v>
      </c>
      <c r="Q56" s="58">
        <f t="shared" si="2"/>
        <v>1395.37</v>
      </c>
      <c r="R56" s="51">
        <v>50</v>
      </c>
      <c r="S56" s="51" t="s">
        <v>415</v>
      </c>
      <c r="T56" s="85">
        <v>1392.4797000000001</v>
      </c>
      <c r="U56" s="78">
        <f>(T56/F56)*100</f>
        <v>43.06096655884518</v>
      </c>
      <c r="V56" s="79">
        <f t="shared" si="11"/>
        <v>1841.2602999999997</v>
      </c>
      <c r="W56" s="70"/>
    </row>
    <row r="57" spans="1:25" ht="43.15" customHeight="1" outlineLevel="2" x14ac:dyDescent="0.25">
      <c r="A57" s="1">
        <v>24</v>
      </c>
      <c r="B57" s="1">
        <f t="shared" si="3"/>
        <v>43</v>
      </c>
      <c r="C57" s="169" t="s">
        <v>447</v>
      </c>
      <c r="D57" s="108" t="s">
        <v>423</v>
      </c>
      <c r="E57" s="4" t="s">
        <v>20</v>
      </c>
      <c r="F57" s="168">
        <v>1488.549</v>
      </c>
      <c r="G57" s="185">
        <v>2020</v>
      </c>
      <c r="H57" s="100">
        <f>F57</f>
        <v>1488.549</v>
      </c>
      <c r="I57" s="100">
        <f t="shared" si="12"/>
        <v>0</v>
      </c>
      <c r="J57" s="100"/>
      <c r="K57" s="100"/>
      <c r="L57" s="100"/>
      <c r="M57" s="100">
        <f>H57</f>
        <v>1488.549</v>
      </c>
      <c r="N57" s="100" t="s">
        <v>16</v>
      </c>
      <c r="O57" s="57">
        <v>0</v>
      </c>
      <c r="P57" s="119">
        <v>35</v>
      </c>
      <c r="Q57" s="58">
        <f t="shared" si="2"/>
        <v>35</v>
      </c>
      <c r="R57" s="51"/>
      <c r="S57" s="51" t="s">
        <v>410</v>
      </c>
      <c r="T57" s="168">
        <v>1392.479</v>
      </c>
      <c r="U57" s="190">
        <f>T57-F57</f>
        <v>-96.069999999999936</v>
      </c>
      <c r="V57" s="79">
        <f t="shared" si="11"/>
        <v>96.069999999999936</v>
      </c>
      <c r="W57" s="70"/>
    </row>
    <row r="58" spans="1:25" ht="55.15" hidden="1" customHeight="1" outlineLevel="2" x14ac:dyDescent="0.3">
      <c r="A58" s="1"/>
      <c r="B58" s="97">
        <f t="shared" si="3"/>
        <v>44</v>
      </c>
      <c r="C58" s="102" t="s">
        <v>23</v>
      </c>
      <c r="D58" s="144" t="s">
        <v>425</v>
      </c>
      <c r="E58" s="99" t="s">
        <v>14</v>
      </c>
      <c r="F58" s="100">
        <v>67956.899999999994</v>
      </c>
      <c r="G58" s="101" t="s">
        <v>15</v>
      </c>
      <c r="H58" s="100">
        <v>67596.899999999994</v>
      </c>
      <c r="I58" s="100">
        <f t="shared" si="12"/>
        <v>61161.209999999992</v>
      </c>
      <c r="J58" s="100">
        <f>F58-M58</f>
        <v>61161.209999999992</v>
      </c>
      <c r="K58" s="100"/>
      <c r="L58" s="100"/>
      <c r="M58" s="100">
        <v>6795.69</v>
      </c>
      <c r="N58" s="100" t="s">
        <v>259</v>
      </c>
      <c r="O58" s="57"/>
      <c r="P58" s="119"/>
      <c r="Q58" s="58">
        <f t="shared" si="2"/>
        <v>0</v>
      </c>
      <c r="R58" s="51"/>
      <c r="S58" s="51"/>
      <c r="T58" s="85">
        <v>278.17599999999999</v>
      </c>
      <c r="U58" s="111" t="s">
        <v>405</v>
      </c>
      <c r="V58" s="79">
        <f t="shared" si="11"/>
        <v>67678.723999999987</v>
      </c>
      <c r="W58" s="70"/>
    </row>
    <row r="59" spans="1:25" ht="27.6" hidden="1" outlineLevel="2" x14ac:dyDescent="0.3">
      <c r="A59" s="1"/>
      <c r="B59" s="97">
        <f t="shared" si="3"/>
        <v>45</v>
      </c>
      <c r="C59" s="98" t="s">
        <v>224</v>
      </c>
      <c r="D59" s="108" t="s">
        <v>361</v>
      </c>
      <c r="E59" s="99" t="s">
        <v>14</v>
      </c>
      <c r="F59" s="100">
        <v>4000</v>
      </c>
      <c r="G59" s="101" t="s">
        <v>15</v>
      </c>
      <c r="H59" s="100">
        <v>4000</v>
      </c>
      <c r="I59" s="20">
        <f t="shared" si="12"/>
        <v>0</v>
      </c>
      <c r="J59" s="20"/>
      <c r="K59" s="20"/>
      <c r="L59" s="20"/>
      <c r="M59" s="20" t="s">
        <v>17</v>
      </c>
      <c r="N59" s="20" t="s">
        <v>16</v>
      </c>
      <c r="O59" s="65">
        <v>0</v>
      </c>
      <c r="P59" s="118">
        <v>0</v>
      </c>
      <c r="Q59" s="58">
        <f t="shared" si="2"/>
        <v>0</v>
      </c>
      <c r="R59" s="65"/>
      <c r="S59" s="65" t="s">
        <v>405</v>
      </c>
      <c r="T59" s="84"/>
      <c r="U59" s="111" t="s">
        <v>405</v>
      </c>
      <c r="V59" s="79">
        <f t="shared" si="11"/>
        <v>4000</v>
      </c>
      <c r="W59" s="70"/>
      <c r="X59" s="94">
        <v>0</v>
      </c>
      <c r="Y59" s="95" t="s">
        <v>405</v>
      </c>
    </row>
    <row r="60" spans="1:25" ht="41.45" hidden="1" outlineLevel="2" x14ac:dyDescent="0.3">
      <c r="A60" s="1"/>
      <c r="B60" s="97">
        <f t="shared" si="3"/>
        <v>46</v>
      </c>
      <c r="C60" s="102" t="s">
        <v>223</v>
      </c>
      <c r="D60" s="108" t="s">
        <v>423</v>
      </c>
      <c r="E60" s="99" t="s">
        <v>14</v>
      </c>
      <c r="F60" s="100">
        <v>3703.058</v>
      </c>
      <c r="G60" s="101" t="s">
        <v>15</v>
      </c>
      <c r="H60" s="100">
        <v>3703.058</v>
      </c>
      <c r="I60" s="100">
        <f t="shared" si="12"/>
        <v>0</v>
      </c>
      <c r="J60" s="100"/>
      <c r="K60" s="100"/>
      <c r="L60" s="100">
        <v>2962.4479999999999</v>
      </c>
      <c r="M60" s="100">
        <v>740.61</v>
      </c>
      <c r="N60" s="100" t="s">
        <v>16</v>
      </c>
      <c r="O60" s="57"/>
      <c r="P60" s="119">
        <v>1419.0107499999999</v>
      </c>
      <c r="Q60" s="58">
        <f t="shared" si="2"/>
        <v>1419.0107499999999</v>
      </c>
      <c r="R60" s="51">
        <v>50</v>
      </c>
      <c r="S60" s="51" t="s">
        <v>415</v>
      </c>
      <c r="T60" s="85">
        <v>1444.0107499999999</v>
      </c>
      <c r="U60" s="132">
        <f>(T60/F60)*100</f>
        <v>38.995088653755893</v>
      </c>
      <c r="V60" s="79">
        <f t="shared" si="11"/>
        <v>2259.0472500000001</v>
      </c>
      <c r="W60" s="70"/>
    </row>
    <row r="61" spans="1:25" ht="27.6" hidden="1" outlineLevel="2" x14ac:dyDescent="0.3">
      <c r="A61" s="1"/>
      <c r="B61" s="97">
        <f t="shared" si="3"/>
        <v>47</v>
      </c>
      <c r="C61" s="106" t="s">
        <v>43</v>
      </c>
      <c r="D61" s="108" t="s">
        <v>423</v>
      </c>
      <c r="E61" s="99" t="s">
        <v>14</v>
      </c>
      <c r="F61" s="100">
        <v>3587.5</v>
      </c>
      <c r="G61" s="101" t="s">
        <v>15</v>
      </c>
      <c r="H61" s="100">
        <f>F61</f>
        <v>3587.5</v>
      </c>
      <c r="I61" s="100">
        <f t="shared" si="12"/>
        <v>0</v>
      </c>
      <c r="J61" s="100"/>
      <c r="K61" s="100"/>
      <c r="L61" s="100"/>
      <c r="M61" s="100">
        <f>H61</f>
        <v>3587.5</v>
      </c>
      <c r="N61" s="100" t="s">
        <v>16</v>
      </c>
      <c r="O61" s="57">
        <v>0</v>
      </c>
      <c r="P61" s="119">
        <v>199.22</v>
      </c>
      <c r="Q61" s="58">
        <f t="shared" si="2"/>
        <v>199.22</v>
      </c>
      <c r="R61" s="51"/>
      <c r="S61" s="51" t="s">
        <v>415</v>
      </c>
      <c r="T61" s="84"/>
      <c r="U61" s="111" t="s">
        <v>405</v>
      </c>
      <c r="V61" s="79">
        <f t="shared" si="11"/>
        <v>3587.5</v>
      </c>
      <c r="W61" s="70"/>
    </row>
    <row r="62" spans="1:25" ht="27.6" hidden="1" outlineLevel="2" x14ac:dyDescent="0.3">
      <c r="A62" s="1"/>
      <c r="B62" s="97">
        <f t="shared" si="3"/>
        <v>48</v>
      </c>
      <c r="C62" s="106" t="s">
        <v>41</v>
      </c>
      <c r="D62" s="99"/>
      <c r="E62" s="99" t="s">
        <v>14</v>
      </c>
      <c r="F62" s="100">
        <v>2562.5</v>
      </c>
      <c r="G62" s="101" t="s">
        <v>15</v>
      </c>
      <c r="H62" s="100">
        <f>F62</f>
        <v>2562.5</v>
      </c>
      <c r="I62" s="100">
        <f t="shared" si="12"/>
        <v>0</v>
      </c>
      <c r="J62" s="100"/>
      <c r="K62" s="100"/>
      <c r="L62" s="100"/>
      <c r="M62" s="100">
        <f>H62</f>
        <v>2562.5</v>
      </c>
      <c r="N62" s="100" t="s">
        <v>16</v>
      </c>
      <c r="O62" s="57"/>
      <c r="P62" s="119"/>
      <c r="Q62" s="58">
        <f t="shared" si="2"/>
        <v>0</v>
      </c>
      <c r="R62" s="51"/>
      <c r="S62" s="51"/>
      <c r="T62" s="85"/>
      <c r="U62" s="111" t="s">
        <v>405</v>
      </c>
      <c r="V62" s="79">
        <f t="shared" si="11"/>
        <v>2562.5</v>
      </c>
      <c r="W62" s="70"/>
    </row>
    <row r="63" spans="1:25" ht="45" outlineLevel="2" x14ac:dyDescent="0.25">
      <c r="A63" s="1">
        <v>25</v>
      </c>
      <c r="B63" s="1">
        <f t="shared" si="3"/>
        <v>49</v>
      </c>
      <c r="C63" s="2" t="s">
        <v>225</v>
      </c>
      <c r="D63" s="108" t="s">
        <v>423</v>
      </c>
      <c r="E63" s="4" t="s">
        <v>14</v>
      </c>
      <c r="F63" s="168">
        <v>1499.9459999999999</v>
      </c>
      <c r="G63" s="185" t="s">
        <v>15</v>
      </c>
      <c r="H63" s="100">
        <v>2500</v>
      </c>
      <c r="I63" s="100">
        <f t="shared" si="12"/>
        <v>0</v>
      </c>
      <c r="J63" s="100"/>
      <c r="K63" s="100"/>
      <c r="L63" s="100"/>
      <c r="M63" s="100">
        <v>2500</v>
      </c>
      <c r="N63" s="100" t="s">
        <v>16</v>
      </c>
      <c r="O63" s="57"/>
      <c r="P63" s="119">
        <v>1437.0527999999999</v>
      </c>
      <c r="Q63" s="58">
        <f t="shared" si="2"/>
        <v>1437.0527999999999</v>
      </c>
      <c r="R63" s="51">
        <v>100</v>
      </c>
      <c r="S63" s="51" t="s">
        <v>410</v>
      </c>
      <c r="T63" s="168">
        <v>1476.9807900000001</v>
      </c>
      <c r="U63" s="190">
        <f>T63-F63</f>
        <v>-22.965209999999843</v>
      </c>
      <c r="V63" s="79">
        <f t="shared" si="11"/>
        <v>22.965209999999843</v>
      </c>
      <c r="W63" s="70"/>
    </row>
    <row r="64" spans="1:25" ht="41.45" hidden="1" outlineLevel="2" x14ac:dyDescent="0.3">
      <c r="A64" s="1"/>
      <c r="B64" s="97">
        <f t="shared" si="3"/>
        <v>50</v>
      </c>
      <c r="C64" s="102" t="s">
        <v>226</v>
      </c>
      <c r="D64" s="141" t="s">
        <v>423</v>
      </c>
      <c r="E64" s="99" t="s">
        <v>14</v>
      </c>
      <c r="F64" s="100">
        <v>2500</v>
      </c>
      <c r="G64" s="101" t="s">
        <v>15</v>
      </c>
      <c r="H64" s="100">
        <v>2500</v>
      </c>
      <c r="I64" s="100">
        <f t="shared" si="12"/>
        <v>0</v>
      </c>
      <c r="J64" s="100"/>
      <c r="K64" s="100"/>
      <c r="L64" s="100"/>
      <c r="M64" s="100">
        <v>2500</v>
      </c>
      <c r="N64" s="100" t="s">
        <v>16</v>
      </c>
      <c r="O64" s="57"/>
      <c r="P64" s="119"/>
      <c r="Q64" s="58">
        <f t="shared" si="2"/>
        <v>0</v>
      </c>
      <c r="R64" s="51"/>
      <c r="S64" s="51"/>
      <c r="T64" s="85"/>
      <c r="U64" s="111" t="s">
        <v>405</v>
      </c>
      <c r="V64" s="79">
        <f t="shared" si="11"/>
        <v>2500</v>
      </c>
      <c r="W64" s="70"/>
    </row>
    <row r="65" spans="1:23" ht="41.45" hidden="1" outlineLevel="2" x14ac:dyDescent="0.3">
      <c r="A65" s="1"/>
      <c r="B65" s="97">
        <f t="shared" si="3"/>
        <v>51</v>
      </c>
      <c r="C65" s="102" t="s">
        <v>227</v>
      </c>
      <c r="D65" s="141" t="s">
        <v>423</v>
      </c>
      <c r="E65" s="99" t="s">
        <v>14</v>
      </c>
      <c r="F65" s="100">
        <v>2500</v>
      </c>
      <c r="G65" s="101" t="s">
        <v>15</v>
      </c>
      <c r="H65" s="100">
        <v>2500</v>
      </c>
      <c r="I65" s="100">
        <f t="shared" si="12"/>
        <v>0</v>
      </c>
      <c r="J65" s="100"/>
      <c r="K65" s="100"/>
      <c r="L65" s="100"/>
      <c r="M65" s="100">
        <v>2500</v>
      </c>
      <c r="N65" s="100" t="s">
        <v>16</v>
      </c>
      <c r="O65" s="57"/>
      <c r="P65" s="119"/>
      <c r="Q65" s="58">
        <f t="shared" si="2"/>
        <v>0</v>
      </c>
      <c r="R65" s="51"/>
      <c r="S65" s="51"/>
      <c r="T65" s="85"/>
      <c r="U65" s="111" t="s">
        <v>405</v>
      </c>
      <c r="V65" s="79">
        <f t="shared" si="11"/>
        <v>2500</v>
      </c>
      <c r="W65" s="70"/>
    </row>
    <row r="66" spans="1:23" ht="41.45" hidden="1" outlineLevel="2" x14ac:dyDescent="0.3">
      <c r="A66" s="1"/>
      <c r="B66" s="97">
        <f t="shared" si="3"/>
        <v>52</v>
      </c>
      <c r="C66" s="142" t="s">
        <v>228</v>
      </c>
      <c r="D66" s="141" t="s">
        <v>423</v>
      </c>
      <c r="E66" s="99" t="s">
        <v>14</v>
      </c>
      <c r="F66" s="100">
        <v>2500</v>
      </c>
      <c r="G66" s="101" t="s">
        <v>15</v>
      </c>
      <c r="H66" s="100">
        <v>2500</v>
      </c>
      <c r="I66" s="100">
        <f t="shared" si="12"/>
        <v>0</v>
      </c>
      <c r="J66" s="100"/>
      <c r="K66" s="100"/>
      <c r="L66" s="100"/>
      <c r="M66" s="100">
        <v>2500</v>
      </c>
      <c r="N66" s="100" t="s">
        <v>16</v>
      </c>
      <c r="O66" s="57"/>
      <c r="P66" s="119"/>
      <c r="Q66" s="58">
        <f t="shared" si="2"/>
        <v>0</v>
      </c>
      <c r="R66" s="51"/>
      <c r="S66" s="51"/>
      <c r="T66" s="85"/>
      <c r="U66" s="111" t="s">
        <v>405</v>
      </c>
      <c r="V66" s="79">
        <f t="shared" si="11"/>
        <v>2500</v>
      </c>
      <c r="W66" s="70"/>
    </row>
    <row r="67" spans="1:23" ht="41.45" hidden="1" outlineLevel="2" x14ac:dyDescent="0.3">
      <c r="A67" s="1"/>
      <c r="B67" s="97">
        <f t="shared" si="3"/>
        <v>53</v>
      </c>
      <c r="C67" s="102" t="s">
        <v>229</v>
      </c>
      <c r="D67" s="141" t="s">
        <v>423</v>
      </c>
      <c r="E67" s="99" t="s">
        <v>14</v>
      </c>
      <c r="F67" s="100">
        <v>2500</v>
      </c>
      <c r="G67" s="101" t="s">
        <v>15</v>
      </c>
      <c r="H67" s="100">
        <v>2500</v>
      </c>
      <c r="I67" s="100">
        <f t="shared" si="12"/>
        <v>0</v>
      </c>
      <c r="J67" s="100"/>
      <c r="K67" s="100"/>
      <c r="L67" s="100"/>
      <c r="M67" s="100">
        <v>2500</v>
      </c>
      <c r="N67" s="100" t="s">
        <v>16</v>
      </c>
      <c r="O67" s="57"/>
      <c r="P67" s="119"/>
      <c r="Q67" s="58">
        <f t="shared" si="2"/>
        <v>0</v>
      </c>
      <c r="R67" s="51"/>
      <c r="S67" s="51"/>
      <c r="T67" s="85"/>
      <c r="U67" s="111" t="s">
        <v>405</v>
      </c>
      <c r="V67" s="79">
        <f t="shared" si="11"/>
        <v>2500</v>
      </c>
      <c r="W67" s="70"/>
    </row>
    <row r="68" spans="1:23" ht="41.45" hidden="1" outlineLevel="2" x14ac:dyDescent="0.3">
      <c r="A68" s="1"/>
      <c r="B68" s="97">
        <f t="shared" si="3"/>
        <v>54</v>
      </c>
      <c r="C68" s="102" t="s">
        <v>230</v>
      </c>
      <c r="D68" s="141" t="s">
        <v>423</v>
      </c>
      <c r="E68" s="99" t="s">
        <v>14</v>
      </c>
      <c r="F68" s="100">
        <v>2500</v>
      </c>
      <c r="G68" s="101" t="s">
        <v>15</v>
      </c>
      <c r="H68" s="100">
        <v>2500</v>
      </c>
      <c r="I68" s="100">
        <f t="shared" si="12"/>
        <v>0</v>
      </c>
      <c r="J68" s="100"/>
      <c r="K68" s="100"/>
      <c r="L68" s="100"/>
      <c r="M68" s="100">
        <v>2500</v>
      </c>
      <c r="N68" s="100" t="s">
        <v>16</v>
      </c>
      <c r="O68" s="57"/>
      <c r="P68" s="119"/>
      <c r="Q68" s="58">
        <f t="shared" si="2"/>
        <v>0</v>
      </c>
      <c r="R68" s="51"/>
      <c r="S68" s="51"/>
      <c r="T68" s="85"/>
      <c r="U68" s="111" t="s">
        <v>405</v>
      </c>
      <c r="V68" s="79">
        <f t="shared" si="11"/>
        <v>2500</v>
      </c>
      <c r="W68" s="70"/>
    </row>
    <row r="69" spans="1:23" ht="27.6" hidden="1" outlineLevel="2" x14ac:dyDescent="0.3">
      <c r="A69" s="1"/>
      <c r="B69" s="97">
        <f t="shared" si="3"/>
        <v>55</v>
      </c>
      <c r="C69" s="106" t="s">
        <v>33</v>
      </c>
      <c r="D69" s="141" t="s">
        <v>423</v>
      </c>
      <c r="E69" s="99" t="s">
        <v>14</v>
      </c>
      <c r="F69" s="100">
        <v>2050</v>
      </c>
      <c r="G69" s="101" t="s">
        <v>15</v>
      </c>
      <c r="H69" s="100">
        <f>F69</f>
        <v>2050</v>
      </c>
      <c r="I69" s="100">
        <f>J69+K69</f>
        <v>0</v>
      </c>
      <c r="J69" s="100"/>
      <c r="K69" s="100"/>
      <c r="L69" s="100"/>
      <c r="M69" s="100">
        <f>H69</f>
        <v>2050</v>
      </c>
      <c r="N69" s="100" t="s">
        <v>16</v>
      </c>
      <c r="O69" s="57"/>
      <c r="P69" s="119"/>
      <c r="Q69" s="58">
        <f t="shared" si="2"/>
        <v>0</v>
      </c>
      <c r="R69" s="51"/>
      <c r="S69" s="51"/>
      <c r="T69" s="85"/>
      <c r="U69" s="111" t="s">
        <v>405</v>
      </c>
      <c r="V69" s="79">
        <f t="shared" si="11"/>
        <v>2050</v>
      </c>
      <c r="W69" s="70"/>
    </row>
    <row r="70" spans="1:23" ht="27.6" hidden="1" outlineLevel="2" x14ac:dyDescent="0.3">
      <c r="A70" s="1"/>
      <c r="B70" s="97">
        <f t="shared" si="3"/>
        <v>56</v>
      </c>
      <c r="C70" s="106" t="s">
        <v>34</v>
      </c>
      <c r="D70" s="141" t="s">
        <v>423</v>
      </c>
      <c r="E70" s="99" t="s">
        <v>14</v>
      </c>
      <c r="F70" s="100">
        <v>2050</v>
      </c>
      <c r="G70" s="101" t="s">
        <v>15</v>
      </c>
      <c r="H70" s="100">
        <f>F70</f>
        <v>2050</v>
      </c>
      <c r="I70" s="100">
        <f>J70+K70</f>
        <v>0</v>
      </c>
      <c r="J70" s="100"/>
      <c r="K70" s="100"/>
      <c r="L70" s="100"/>
      <c r="M70" s="100">
        <f>H70</f>
        <v>2050</v>
      </c>
      <c r="N70" s="100" t="s">
        <v>16</v>
      </c>
      <c r="O70" s="57"/>
      <c r="P70" s="119"/>
      <c r="Q70" s="58">
        <f t="shared" si="2"/>
        <v>0</v>
      </c>
      <c r="R70" s="51"/>
      <c r="S70" s="51"/>
      <c r="T70" s="85"/>
      <c r="U70" s="111" t="s">
        <v>405</v>
      </c>
      <c r="V70" s="79">
        <f t="shared" si="11"/>
        <v>2050</v>
      </c>
      <c r="W70" s="70"/>
    </row>
    <row r="71" spans="1:23" ht="27.6" hidden="1" outlineLevel="2" x14ac:dyDescent="0.3">
      <c r="A71" s="1"/>
      <c r="B71" s="97">
        <f t="shared" si="3"/>
        <v>57</v>
      </c>
      <c r="C71" s="106" t="s">
        <v>42</v>
      </c>
      <c r="D71" s="141" t="s">
        <v>423</v>
      </c>
      <c r="E71" s="99" t="s">
        <v>14</v>
      </c>
      <c r="F71" s="100">
        <v>1845</v>
      </c>
      <c r="G71" s="101" t="s">
        <v>15</v>
      </c>
      <c r="H71" s="100">
        <f>F71</f>
        <v>1845</v>
      </c>
      <c r="I71" s="100">
        <f t="shared" ref="I71:I77" si="13">J71+K71</f>
        <v>0</v>
      </c>
      <c r="J71" s="100"/>
      <c r="K71" s="100"/>
      <c r="L71" s="100"/>
      <c r="M71" s="100">
        <f>H71</f>
        <v>1845</v>
      </c>
      <c r="N71" s="100" t="s">
        <v>16</v>
      </c>
      <c r="O71" s="57"/>
      <c r="P71" s="119"/>
      <c r="Q71" s="58">
        <f t="shared" si="2"/>
        <v>0</v>
      </c>
      <c r="R71" s="51"/>
      <c r="S71" s="51"/>
      <c r="T71" s="85"/>
      <c r="U71" s="111" t="s">
        <v>405</v>
      </c>
      <c r="V71" s="79">
        <f t="shared" si="11"/>
        <v>1845</v>
      </c>
      <c r="W71" s="70"/>
    </row>
    <row r="72" spans="1:23" ht="41.45" hidden="1" outlineLevel="2" x14ac:dyDescent="0.3">
      <c r="A72" s="1"/>
      <c r="B72" s="97">
        <f t="shared" si="3"/>
        <v>58</v>
      </c>
      <c r="C72" s="106" t="s">
        <v>63</v>
      </c>
      <c r="D72" s="108" t="s">
        <v>423</v>
      </c>
      <c r="E72" s="99" t="s">
        <v>14</v>
      </c>
      <c r="F72" s="100">
        <v>1845</v>
      </c>
      <c r="G72" s="101" t="s">
        <v>15</v>
      </c>
      <c r="H72" s="100">
        <f>F72</f>
        <v>1845</v>
      </c>
      <c r="I72" s="100">
        <f t="shared" si="13"/>
        <v>0</v>
      </c>
      <c r="J72" s="100"/>
      <c r="K72" s="100"/>
      <c r="L72" s="100"/>
      <c r="M72" s="100">
        <f>H72</f>
        <v>1845</v>
      </c>
      <c r="N72" s="100" t="s">
        <v>16</v>
      </c>
      <c r="O72" s="57">
        <v>150.304</v>
      </c>
      <c r="P72" s="119">
        <v>44.5</v>
      </c>
      <c r="Q72" s="58">
        <f t="shared" si="2"/>
        <v>194.804</v>
      </c>
      <c r="R72" s="51"/>
      <c r="S72" s="51" t="s">
        <v>415</v>
      </c>
      <c r="T72" s="85">
        <v>44.5</v>
      </c>
      <c r="U72" s="111" t="s">
        <v>415</v>
      </c>
      <c r="V72" s="79">
        <f t="shared" si="11"/>
        <v>1800.5</v>
      </c>
      <c r="W72" s="70"/>
    </row>
    <row r="73" spans="1:23" ht="41.45" hidden="1" outlineLevel="2" x14ac:dyDescent="0.3">
      <c r="A73" s="1"/>
      <c r="B73" s="97">
        <f t="shared" si="3"/>
        <v>59</v>
      </c>
      <c r="C73" s="106" t="s">
        <v>35</v>
      </c>
      <c r="D73" s="141" t="s">
        <v>423</v>
      </c>
      <c r="E73" s="99" t="s">
        <v>14</v>
      </c>
      <c r="F73" s="100">
        <v>1742.5</v>
      </c>
      <c r="G73" s="101" t="s">
        <v>15</v>
      </c>
      <c r="H73" s="100">
        <f>F73</f>
        <v>1742.5</v>
      </c>
      <c r="I73" s="100">
        <f t="shared" si="13"/>
        <v>0</v>
      </c>
      <c r="J73" s="100"/>
      <c r="K73" s="100"/>
      <c r="L73" s="100"/>
      <c r="M73" s="100">
        <f>H73</f>
        <v>1742.5</v>
      </c>
      <c r="N73" s="100" t="s">
        <v>16</v>
      </c>
      <c r="O73" s="57"/>
      <c r="P73" s="119"/>
      <c r="Q73" s="58">
        <f t="shared" si="2"/>
        <v>0</v>
      </c>
      <c r="R73" s="51"/>
      <c r="S73" s="51"/>
      <c r="T73" s="85"/>
      <c r="U73" s="111" t="s">
        <v>405</v>
      </c>
      <c r="V73" s="79">
        <f t="shared" si="11"/>
        <v>1742.5</v>
      </c>
      <c r="W73" s="70"/>
    </row>
    <row r="74" spans="1:23" ht="27.6" hidden="1" outlineLevel="2" x14ac:dyDescent="0.3">
      <c r="A74" s="1"/>
      <c r="B74" s="97">
        <f t="shared" si="3"/>
        <v>60</v>
      </c>
      <c r="C74" s="102" t="s">
        <v>231</v>
      </c>
      <c r="D74" s="141" t="s">
        <v>423</v>
      </c>
      <c r="E74" s="99" t="s">
        <v>14</v>
      </c>
      <c r="F74" s="100">
        <v>1700</v>
      </c>
      <c r="G74" s="101" t="s">
        <v>15</v>
      </c>
      <c r="H74" s="100">
        <v>1700</v>
      </c>
      <c r="I74" s="100">
        <f t="shared" si="13"/>
        <v>0</v>
      </c>
      <c r="J74" s="100"/>
      <c r="K74" s="100"/>
      <c r="L74" s="100"/>
      <c r="M74" s="100">
        <v>1700</v>
      </c>
      <c r="N74" s="100" t="s">
        <v>16</v>
      </c>
      <c r="O74" s="57"/>
      <c r="P74" s="119"/>
      <c r="Q74" s="58">
        <f t="shared" si="2"/>
        <v>0</v>
      </c>
      <c r="R74" s="51"/>
      <c r="S74" s="51"/>
      <c r="T74" s="86"/>
      <c r="U74" s="111" t="s">
        <v>405</v>
      </c>
      <c r="V74" s="79">
        <f t="shared" si="11"/>
        <v>1700</v>
      </c>
      <c r="W74" s="70"/>
    </row>
    <row r="75" spans="1:23" ht="27.6" hidden="1" outlineLevel="2" x14ac:dyDescent="0.3">
      <c r="A75" s="1"/>
      <c r="B75" s="97">
        <f t="shared" si="3"/>
        <v>61</v>
      </c>
      <c r="C75" s="102" t="s">
        <v>232</v>
      </c>
      <c r="D75" s="141" t="s">
        <v>423</v>
      </c>
      <c r="E75" s="99" t="s">
        <v>14</v>
      </c>
      <c r="F75" s="100">
        <v>1700</v>
      </c>
      <c r="G75" s="101" t="s">
        <v>15</v>
      </c>
      <c r="H75" s="100">
        <v>1700</v>
      </c>
      <c r="I75" s="100">
        <f t="shared" si="13"/>
        <v>0</v>
      </c>
      <c r="J75" s="100"/>
      <c r="K75" s="100"/>
      <c r="L75" s="100"/>
      <c r="M75" s="100">
        <v>1700</v>
      </c>
      <c r="N75" s="100" t="s">
        <v>16</v>
      </c>
      <c r="O75" s="57"/>
      <c r="P75" s="119"/>
      <c r="Q75" s="58">
        <f t="shared" si="2"/>
        <v>0</v>
      </c>
      <c r="R75" s="51"/>
      <c r="S75" s="51"/>
      <c r="T75" s="85"/>
      <c r="U75" s="111" t="s">
        <v>405</v>
      </c>
      <c r="V75" s="79">
        <f t="shared" si="11"/>
        <v>1700</v>
      </c>
      <c r="W75" s="70"/>
    </row>
    <row r="76" spans="1:23" ht="27.6" hidden="1" outlineLevel="2" x14ac:dyDescent="0.3">
      <c r="A76" s="1"/>
      <c r="B76" s="97">
        <f t="shared" si="3"/>
        <v>62</v>
      </c>
      <c r="C76" s="102" t="s">
        <v>233</v>
      </c>
      <c r="D76" s="141" t="s">
        <v>423</v>
      </c>
      <c r="E76" s="99" t="s">
        <v>14</v>
      </c>
      <c r="F76" s="100">
        <v>1700</v>
      </c>
      <c r="G76" s="101" t="s">
        <v>15</v>
      </c>
      <c r="H76" s="100">
        <v>1700</v>
      </c>
      <c r="I76" s="100">
        <f t="shared" si="13"/>
        <v>0</v>
      </c>
      <c r="J76" s="100"/>
      <c r="K76" s="100"/>
      <c r="L76" s="100"/>
      <c r="M76" s="100">
        <v>1700</v>
      </c>
      <c r="N76" s="100" t="s">
        <v>16</v>
      </c>
      <c r="O76" s="57"/>
      <c r="P76" s="119"/>
      <c r="Q76" s="58">
        <f t="shared" si="2"/>
        <v>0</v>
      </c>
      <c r="R76" s="51"/>
      <c r="S76" s="51"/>
      <c r="T76" s="85"/>
      <c r="U76" s="111" t="s">
        <v>405</v>
      </c>
      <c r="V76" s="79">
        <f t="shared" si="11"/>
        <v>1700</v>
      </c>
      <c r="W76" s="70"/>
    </row>
    <row r="77" spans="1:23" ht="27.6" hidden="1" outlineLevel="2" x14ac:dyDescent="0.3">
      <c r="A77" s="1"/>
      <c r="B77" s="97">
        <f t="shared" si="3"/>
        <v>63</v>
      </c>
      <c r="C77" s="102" t="s">
        <v>234</v>
      </c>
      <c r="D77" s="141" t="s">
        <v>423</v>
      </c>
      <c r="E77" s="99" t="s">
        <v>14</v>
      </c>
      <c r="F77" s="100">
        <v>1700</v>
      </c>
      <c r="G77" s="101" t="s">
        <v>15</v>
      </c>
      <c r="H77" s="100">
        <v>1700</v>
      </c>
      <c r="I77" s="100">
        <f t="shared" si="13"/>
        <v>0</v>
      </c>
      <c r="J77" s="100"/>
      <c r="K77" s="100"/>
      <c r="L77" s="100"/>
      <c r="M77" s="100">
        <v>1700</v>
      </c>
      <c r="N77" s="100" t="s">
        <v>16</v>
      </c>
      <c r="O77" s="57"/>
      <c r="P77" s="119"/>
      <c r="Q77" s="58">
        <f t="shared" si="2"/>
        <v>0</v>
      </c>
      <c r="R77" s="51"/>
      <c r="S77" s="51"/>
      <c r="T77" s="85"/>
      <c r="U77" s="111" t="s">
        <v>405</v>
      </c>
      <c r="V77" s="79">
        <f t="shared" si="11"/>
        <v>1700</v>
      </c>
      <c r="W77" s="70"/>
    </row>
    <row r="78" spans="1:23" ht="30" outlineLevel="2" x14ac:dyDescent="0.25">
      <c r="A78" s="1">
        <v>26</v>
      </c>
      <c r="B78" s="1">
        <f t="shared" si="3"/>
        <v>64</v>
      </c>
      <c r="C78" s="169" t="s">
        <v>68</v>
      </c>
      <c r="D78" s="108" t="s">
        <v>423</v>
      </c>
      <c r="E78" s="4" t="s">
        <v>14</v>
      </c>
      <c r="F78" s="168">
        <v>1556</v>
      </c>
      <c r="G78" s="185" t="s">
        <v>15</v>
      </c>
      <c r="H78" s="100">
        <v>1556</v>
      </c>
      <c r="I78" s="100">
        <f>J78+K78</f>
        <v>0</v>
      </c>
      <c r="J78" s="100"/>
      <c r="K78" s="100"/>
      <c r="L78" s="100"/>
      <c r="M78" s="100">
        <f>H78</f>
        <v>1556</v>
      </c>
      <c r="N78" s="100" t="s">
        <v>16</v>
      </c>
      <c r="O78" s="57">
        <v>0</v>
      </c>
      <c r="P78" s="119">
        <v>1089.73748</v>
      </c>
      <c r="Q78" s="58">
        <f t="shared" si="2"/>
        <v>1089.73748</v>
      </c>
      <c r="R78" s="51">
        <v>100</v>
      </c>
      <c r="S78" s="51" t="s">
        <v>410</v>
      </c>
      <c r="T78" s="168">
        <v>1147.1178</v>
      </c>
      <c r="U78" s="190">
        <f>T78-F78</f>
        <v>-408.88220000000001</v>
      </c>
      <c r="V78" s="79">
        <f t="shared" si="11"/>
        <v>408.88220000000001</v>
      </c>
      <c r="W78" s="70"/>
    </row>
    <row r="79" spans="1:23" ht="26.45" hidden="1" customHeight="1" outlineLevel="2" x14ac:dyDescent="0.3">
      <c r="A79" s="1"/>
      <c r="B79" s="97">
        <f t="shared" si="3"/>
        <v>65</v>
      </c>
      <c r="C79" s="106" t="s">
        <v>32</v>
      </c>
      <c r="D79" s="141" t="s">
        <v>423</v>
      </c>
      <c r="E79" s="99" t="s">
        <v>14</v>
      </c>
      <c r="F79" s="100">
        <v>1537.5</v>
      </c>
      <c r="G79" s="101" t="s">
        <v>15</v>
      </c>
      <c r="H79" s="100">
        <f>F79</f>
        <v>1537.5</v>
      </c>
      <c r="I79" s="100">
        <f>J79+K79</f>
        <v>0</v>
      </c>
      <c r="J79" s="100"/>
      <c r="K79" s="100"/>
      <c r="L79" s="100"/>
      <c r="M79" s="100">
        <f>H79</f>
        <v>1537.5</v>
      </c>
      <c r="N79" s="100" t="s">
        <v>16</v>
      </c>
      <c r="O79" s="57"/>
      <c r="P79" s="119"/>
      <c r="Q79" s="58">
        <f t="shared" si="2"/>
        <v>0</v>
      </c>
      <c r="R79" s="51"/>
      <c r="S79" s="51"/>
      <c r="T79" s="85"/>
      <c r="U79" s="111" t="s">
        <v>405</v>
      </c>
      <c r="V79" s="79">
        <f t="shared" ref="V79:V115" si="14">F79-T79</f>
        <v>1537.5</v>
      </c>
      <c r="W79" s="70"/>
    </row>
    <row r="80" spans="1:23" ht="28.15" hidden="1" customHeight="1" outlineLevel="2" x14ac:dyDescent="0.3">
      <c r="A80" s="1"/>
      <c r="B80" s="97">
        <f t="shared" ref="B80:B143" si="15">B79+1</f>
        <v>66</v>
      </c>
      <c r="C80" s="106" t="s">
        <v>38</v>
      </c>
      <c r="D80" s="141" t="s">
        <v>423</v>
      </c>
      <c r="E80" s="99" t="s">
        <v>14</v>
      </c>
      <c r="F80" s="100">
        <v>1537.5</v>
      </c>
      <c r="G80" s="101" t="s">
        <v>15</v>
      </c>
      <c r="H80" s="100">
        <f>F80</f>
        <v>1537.5</v>
      </c>
      <c r="I80" s="100">
        <f>J80+K80</f>
        <v>0</v>
      </c>
      <c r="J80" s="100"/>
      <c r="K80" s="100"/>
      <c r="L80" s="100"/>
      <c r="M80" s="100">
        <f>H80</f>
        <v>1537.5</v>
      </c>
      <c r="N80" s="100" t="s">
        <v>16</v>
      </c>
      <c r="O80" s="57"/>
      <c r="P80" s="119"/>
      <c r="Q80" s="58">
        <f t="shared" ref="Q80:Q143" si="16">SUM(O80:P80)</f>
        <v>0</v>
      </c>
      <c r="R80" s="51"/>
      <c r="S80" s="51"/>
      <c r="T80" s="85"/>
      <c r="U80" s="111" t="s">
        <v>405</v>
      </c>
      <c r="V80" s="79">
        <f t="shared" si="14"/>
        <v>1537.5</v>
      </c>
      <c r="W80" s="70"/>
    </row>
    <row r="81" spans="1:23" ht="27.6" hidden="1" outlineLevel="2" x14ac:dyDescent="0.3">
      <c r="A81" s="1"/>
      <c r="B81" s="97">
        <f t="shared" si="15"/>
        <v>67</v>
      </c>
      <c r="C81" s="105" t="s">
        <v>193</v>
      </c>
      <c r="D81" s="141" t="s">
        <v>423</v>
      </c>
      <c r="E81" s="99" t="s">
        <v>14</v>
      </c>
      <c r="F81" s="100">
        <f>H81</f>
        <v>1537.5</v>
      </c>
      <c r="G81" s="101" t="s">
        <v>15</v>
      </c>
      <c r="H81" s="100">
        <f>I81+L81+M81</f>
        <v>1537.5</v>
      </c>
      <c r="I81" s="100">
        <v>0</v>
      </c>
      <c r="J81" s="100"/>
      <c r="K81" s="100"/>
      <c r="L81" s="100"/>
      <c r="M81" s="100">
        <v>1537.5</v>
      </c>
      <c r="N81" s="100" t="s">
        <v>16</v>
      </c>
      <c r="O81" s="57"/>
      <c r="P81" s="119"/>
      <c r="Q81" s="58">
        <f t="shared" si="16"/>
        <v>0</v>
      </c>
      <c r="R81" s="51"/>
      <c r="S81" s="51"/>
      <c r="T81" s="85"/>
      <c r="U81" s="111" t="s">
        <v>405</v>
      </c>
      <c r="V81" s="79">
        <f t="shared" si="14"/>
        <v>1537.5</v>
      </c>
      <c r="W81" s="70"/>
    </row>
    <row r="82" spans="1:23" ht="27.6" hidden="1" outlineLevel="2" x14ac:dyDescent="0.3">
      <c r="A82" s="1"/>
      <c r="B82" s="97">
        <f t="shared" si="15"/>
        <v>68</v>
      </c>
      <c r="C82" s="105" t="s">
        <v>195</v>
      </c>
      <c r="D82" s="141" t="s">
        <v>423</v>
      </c>
      <c r="E82" s="99" t="s">
        <v>14</v>
      </c>
      <c r="F82" s="100">
        <f>H82</f>
        <v>1537.5</v>
      </c>
      <c r="G82" s="101" t="s">
        <v>15</v>
      </c>
      <c r="H82" s="100">
        <f>I82+L82+M82</f>
        <v>1537.5</v>
      </c>
      <c r="I82" s="100">
        <v>0</v>
      </c>
      <c r="J82" s="100"/>
      <c r="K82" s="100"/>
      <c r="L82" s="100"/>
      <c r="M82" s="100">
        <v>1537.5</v>
      </c>
      <c r="N82" s="100" t="s">
        <v>16</v>
      </c>
      <c r="O82" s="57"/>
      <c r="P82" s="119"/>
      <c r="Q82" s="58">
        <f t="shared" si="16"/>
        <v>0</v>
      </c>
      <c r="R82" s="51"/>
      <c r="S82" s="51"/>
      <c r="T82" s="85"/>
      <c r="U82" s="111" t="s">
        <v>405</v>
      </c>
      <c r="V82" s="79">
        <f t="shared" si="14"/>
        <v>1537.5</v>
      </c>
      <c r="W82" s="70"/>
    </row>
    <row r="83" spans="1:23" ht="27.6" hidden="1" outlineLevel="2" x14ac:dyDescent="0.3">
      <c r="A83" s="1"/>
      <c r="B83" s="97">
        <f t="shared" si="15"/>
        <v>69</v>
      </c>
      <c r="C83" s="102" t="s">
        <v>235</v>
      </c>
      <c r="D83" s="141" t="s">
        <v>423</v>
      </c>
      <c r="E83" s="99" t="s">
        <v>14</v>
      </c>
      <c r="F83" s="100">
        <v>1500</v>
      </c>
      <c r="G83" s="101" t="s">
        <v>15</v>
      </c>
      <c r="H83" s="100">
        <v>1500</v>
      </c>
      <c r="I83" s="100">
        <f t="shared" ref="I83:I90" si="17">J83+K83</f>
        <v>0</v>
      </c>
      <c r="J83" s="100"/>
      <c r="K83" s="100"/>
      <c r="L83" s="100"/>
      <c r="M83" s="100">
        <v>1500</v>
      </c>
      <c r="N83" s="100" t="s">
        <v>16</v>
      </c>
      <c r="O83" s="57"/>
      <c r="P83" s="119"/>
      <c r="Q83" s="58">
        <f t="shared" si="16"/>
        <v>0</v>
      </c>
      <c r="R83" s="51"/>
      <c r="S83" s="51"/>
      <c r="T83" s="85"/>
      <c r="U83" s="111" t="s">
        <v>405</v>
      </c>
      <c r="V83" s="79">
        <f t="shared" si="14"/>
        <v>1500</v>
      </c>
      <c r="W83" s="70"/>
    </row>
    <row r="84" spans="1:23" ht="27.6" hidden="1" outlineLevel="2" x14ac:dyDescent="0.3">
      <c r="A84" s="1"/>
      <c r="B84" s="97">
        <f t="shared" si="15"/>
        <v>70</v>
      </c>
      <c r="C84" s="102" t="s">
        <v>236</v>
      </c>
      <c r="D84" s="141" t="s">
        <v>423</v>
      </c>
      <c r="E84" s="99" t="s">
        <v>14</v>
      </c>
      <c r="F84" s="100">
        <v>1354.836</v>
      </c>
      <c r="G84" s="101" t="s">
        <v>15</v>
      </c>
      <c r="H84" s="100">
        <v>1354.836</v>
      </c>
      <c r="I84" s="100">
        <f t="shared" si="17"/>
        <v>0</v>
      </c>
      <c r="J84" s="100"/>
      <c r="K84" s="100"/>
      <c r="L84" s="100"/>
      <c r="M84" s="100">
        <v>1354.836</v>
      </c>
      <c r="N84" s="100" t="s">
        <v>16</v>
      </c>
      <c r="O84" s="57"/>
      <c r="P84" s="119"/>
      <c r="Q84" s="58">
        <f t="shared" si="16"/>
        <v>0</v>
      </c>
      <c r="R84" s="51"/>
      <c r="S84" s="51"/>
      <c r="T84" s="85"/>
      <c r="U84" s="111" t="s">
        <v>405</v>
      </c>
      <c r="V84" s="79">
        <f t="shared" si="14"/>
        <v>1354.836</v>
      </c>
      <c r="W84" s="70"/>
    </row>
    <row r="85" spans="1:23" ht="45" outlineLevel="2" x14ac:dyDescent="0.25">
      <c r="A85" s="1">
        <v>27</v>
      </c>
      <c r="B85" s="1">
        <f t="shared" si="15"/>
        <v>71</v>
      </c>
      <c r="C85" s="2" t="s">
        <v>237</v>
      </c>
      <c r="D85" s="108" t="s">
        <v>423</v>
      </c>
      <c r="E85" s="4" t="s">
        <v>14</v>
      </c>
      <c r="F85" s="168">
        <v>500</v>
      </c>
      <c r="G85" s="185" t="s">
        <v>15</v>
      </c>
      <c r="H85" s="100">
        <v>1354.4280000000001</v>
      </c>
      <c r="I85" s="100">
        <f t="shared" si="17"/>
        <v>0</v>
      </c>
      <c r="J85" s="100"/>
      <c r="K85" s="100"/>
      <c r="L85" s="100"/>
      <c r="M85" s="100">
        <v>1354.4280000000001</v>
      </c>
      <c r="N85" s="100" t="s">
        <v>16</v>
      </c>
      <c r="O85" s="57">
        <v>0</v>
      </c>
      <c r="P85" s="119">
        <v>2323.0680200000002</v>
      </c>
      <c r="Q85" s="58">
        <f t="shared" si="16"/>
        <v>2323.0680200000002</v>
      </c>
      <c r="R85" s="51">
        <v>100</v>
      </c>
      <c r="S85" s="51" t="s">
        <v>410</v>
      </c>
      <c r="T85" s="168">
        <v>472.76301999999998</v>
      </c>
      <c r="U85" s="190">
        <f>T85-F85</f>
        <v>-27.236980000000017</v>
      </c>
      <c r="V85" s="79">
        <f t="shared" si="14"/>
        <v>27.236980000000017</v>
      </c>
      <c r="W85" s="70"/>
    </row>
    <row r="86" spans="1:23" ht="41.45" hidden="1" outlineLevel="2" x14ac:dyDescent="0.3">
      <c r="A86" s="1"/>
      <c r="B86" s="1">
        <f t="shared" si="15"/>
        <v>72</v>
      </c>
      <c r="C86" s="2" t="s">
        <v>238</v>
      </c>
      <c r="D86" s="4"/>
      <c r="E86" s="4" t="s">
        <v>14</v>
      </c>
      <c r="F86" s="20">
        <v>1300.69</v>
      </c>
      <c r="G86" s="16" t="s">
        <v>15</v>
      </c>
      <c r="H86" s="20">
        <v>1300.69</v>
      </c>
      <c r="I86" s="20">
        <f t="shared" si="17"/>
        <v>0</v>
      </c>
      <c r="J86" s="20"/>
      <c r="K86" s="20"/>
      <c r="L86" s="20"/>
      <c r="M86" s="20">
        <v>1300.69</v>
      </c>
      <c r="N86" s="20" t="s">
        <v>16</v>
      </c>
      <c r="O86" s="51"/>
      <c r="P86" s="116"/>
      <c r="Q86" s="58">
        <f t="shared" si="16"/>
        <v>0</v>
      </c>
      <c r="R86" s="51"/>
      <c r="S86" s="51"/>
      <c r="T86" s="85">
        <v>25.963000000000001</v>
      </c>
      <c r="U86" s="78">
        <f>(T86/F86)*100</f>
        <v>1.9960943806748725</v>
      </c>
      <c r="V86" s="79">
        <f t="shared" si="14"/>
        <v>1274.7270000000001</v>
      </c>
      <c r="W86" s="70"/>
    </row>
    <row r="87" spans="1:23" ht="45" outlineLevel="2" x14ac:dyDescent="0.25">
      <c r="A87" s="1">
        <v>28</v>
      </c>
      <c r="B87" s="1">
        <f t="shared" si="15"/>
        <v>73</v>
      </c>
      <c r="C87" s="169" t="s">
        <v>448</v>
      </c>
      <c r="D87" s="108" t="s">
        <v>423</v>
      </c>
      <c r="E87" s="4" t="s">
        <v>14</v>
      </c>
      <c r="F87" s="168">
        <v>1274.28</v>
      </c>
      <c r="G87" s="185" t="s">
        <v>15</v>
      </c>
      <c r="H87" s="100">
        <f>F87</f>
        <v>1274.28</v>
      </c>
      <c r="I87" s="100">
        <f t="shared" si="17"/>
        <v>0</v>
      </c>
      <c r="J87" s="100"/>
      <c r="K87" s="100"/>
      <c r="L87" s="100"/>
      <c r="M87" s="100">
        <f>H87</f>
        <v>1274.28</v>
      </c>
      <c r="N87" s="100" t="s">
        <v>16</v>
      </c>
      <c r="O87" s="57">
        <v>0</v>
      </c>
      <c r="P87" s="119">
        <v>1145.6570200000001</v>
      </c>
      <c r="Q87" s="58">
        <f t="shared" si="16"/>
        <v>1145.6570200000001</v>
      </c>
      <c r="R87" s="51">
        <v>100</v>
      </c>
      <c r="S87" s="51" t="s">
        <v>410</v>
      </c>
      <c r="T87" s="168">
        <v>1187.7149999999999</v>
      </c>
      <c r="U87" s="190">
        <f>T87-F87</f>
        <v>-86.565000000000055</v>
      </c>
      <c r="V87" s="79">
        <f t="shared" si="14"/>
        <v>86.565000000000055</v>
      </c>
      <c r="W87" s="70"/>
    </row>
    <row r="88" spans="1:23" ht="41.45" hidden="1" customHeight="1" outlineLevel="2" x14ac:dyDescent="0.3">
      <c r="A88" s="1"/>
      <c r="B88" s="1">
        <f t="shared" si="15"/>
        <v>74</v>
      </c>
      <c r="C88" s="2" t="s">
        <v>239</v>
      </c>
      <c r="D88" s="4" t="s">
        <v>179</v>
      </c>
      <c r="E88" s="4" t="s">
        <v>14</v>
      </c>
      <c r="F88" s="20">
        <v>1181.3969999999999</v>
      </c>
      <c r="G88" s="16" t="s">
        <v>15</v>
      </c>
      <c r="H88" s="20">
        <v>1181.3969999999999</v>
      </c>
      <c r="I88" s="20">
        <f t="shared" si="17"/>
        <v>0</v>
      </c>
      <c r="J88" s="20"/>
      <c r="K88" s="20"/>
      <c r="L88" s="20"/>
      <c r="M88" s="20">
        <v>1181.3969999999999</v>
      </c>
      <c r="N88" s="20" t="s">
        <v>16</v>
      </c>
      <c r="O88" s="51"/>
      <c r="P88" s="116"/>
      <c r="Q88" s="58">
        <f t="shared" si="16"/>
        <v>0</v>
      </c>
      <c r="R88" s="51"/>
      <c r="S88" s="51"/>
      <c r="T88" s="85">
        <v>88.563999999999993</v>
      </c>
      <c r="U88" s="78">
        <f>(T88/F88)*100</f>
        <v>7.4965485776584835</v>
      </c>
      <c r="V88" s="79">
        <f t="shared" si="14"/>
        <v>1092.8329999999999</v>
      </c>
      <c r="W88" s="70"/>
    </row>
    <row r="89" spans="1:23" ht="41.45" hidden="1" outlineLevel="2" x14ac:dyDescent="0.3">
      <c r="A89" s="1"/>
      <c r="B89" s="97">
        <f t="shared" si="15"/>
        <v>75</v>
      </c>
      <c r="C89" s="102" t="s">
        <v>240</v>
      </c>
      <c r="D89" s="141" t="s">
        <v>423</v>
      </c>
      <c r="E89" s="99" t="s">
        <v>14</v>
      </c>
      <c r="F89" s="100">
        <v>1181.3969999999999</v>
      </c>
      <c r="G89" s="101" t="s">
        <v>15</v>
      </c>
      <c r="H89" s="100">
        <v>1181.3969999999999</v>
      </c>
      <c r="I89" s="100">
        <f t="shared" si="17"/>
        <v>0</v>
      </c>
      <c r="J89" s="100"/>
      <c r="K89" s="100"/>
      <c r="L89" s="100"/>
      <c r="M89" s="100">
        <v>1181.3969999999999</v>
      </c>
      <c r="N89" s="100" t="s">
        <v>16</v>
      </c>
      <c r="O89" s="57"/>
      <c r="P89" s="119"/>
      <c r="Q89" s="58">
        <f t="shared" si="16"/>
        <v>0</v>
      </c>
      <c r="R89" s="51"/>
      <c r="S89" s="51"/>
      <c r="T89" s="85">
        <v>81.677999999999997</v>
      </c>
      <c r="U89" s="111" t="s">
        <v>405</v>
      </c>
      <c r="V89" s="79">
        <f t="shared" si="14"/>
        <v>1099.7190000000001</v>
      </c>
      <c r="W89" s="70"/>
    </row>
    <row r="90" spans="1:23" ht="41.45" hidden="1" outlineLevel="2" x14ac:dyDescent="0.3">
      <c r="A90" s="1"/>
      <c r="B90" s="97">
        <f t="shared" si="15"/>
        <v>76</v>
      </c>
      <c r="C90" s="102" t="s">
        <v>241</v>
      </c>
      <c r="D90" s="141" t="s">
        <v>423</v>
      </c>
      <c r="E90" s="99" t="s">
        <v>14</v>
      </c>
      <c r="F90" s="100">
        <v>1124.8030000000001</v>
      </c>
      <c r="G90" s="101" t="s">
        <v>15</v>
      </c>
      <c r="H90" s="100">
        <v>1124.8030000000001</v>
      </c>
      <c r="I90" s="100">
        <f t="shared" si="17"/>
        <v>0</v>
      </c>
      <c r="J90" s="100"/>
      <c r="K90" s="100"/>
      <c r="L90" s="100"/>
      <c r="M90" s="100">
        <v>1124.8030000000001</v>
      </c>
      <c r="N90" s="100" t="s">
        <v>16</v>
      </c>
      <c r="O90" s="57"/>
      <c r="P90" s="119"/>
      <c r="Q90" s="58">
        <f t="shared" si="16"/>
        <v>0</v>
      </c>
      <c r="R90" s="51"/>
      <c r="S90" s="51"/>
      <c r="T90" s="85"/>
      <c r="U90" s="111" t="s">
        <v>405</v>
      </c>
      <c r="V90" s="79">
        <f t="shared" si="14"/>
        <v>1124.8030000000001</v>
      </c>
      <c r="W90" s="70"/>
    </row>
    <row r="91" spans="1:23" ht="41.45" hidden="1" outlineLevel="2" x14ac:dyDescent="0.3">
      <c r="A91" s="1"/>
      <c r="B91" s="97">
        <f t="shared" si="15"/>
        <v>77</v>
      </c>
      <c r="C91" s="106" t="s">
        <v>36</v>
      </c>
      <c r="D91" s="141" t="s">
        <v>423</v>
      </c>
      <c r="E91" s="99" t="s">
        <v>14</v>
      </c>
      <c r="F91" s="100">
        <v>1025</v>
      </c>
      <c r="G91" s="101" t="s">
        <v>15</v>
      </c>
      <c r="H91" s="100">
        <f>F91</f>
        <v>1025</v>
      </c>
      <c r="I91" s="100">
        <f>J91+K91</f>
        <v>0</v>
      </c>
      <c r="J91" s="100"/>
      <c r="K91" s="100"/>
      <c r="L91" s="100"/>
      <c r="M91" s="100">
        <f>H91</f>
        <v>1025</v>
      </c>
      <c r="N91" s="100" t="s">
        <v>16</v>
      </c>
      <c r="O91" s="57"/>
      <c r="P91" s="119"/>
      <c r="Q91" s="58">
        <f t="shared" si="16"/>
        <v>0</v>
      </c>
      <c r="R91" s="51"/>
      <c r="S91" s="51"/>
      <c r="T91" s="85"/>
      <c r="U91" s="111" t="s">
        <v>405</v>
      </c>
      <c r="V91" s="79">
        <f t="shared" si="14"/>
        <v>1025</v>
      </c>
      <c r="W91" s="70"/>
    </row>
    <row r="92" spans="1:23" ht="41.45" hidden="1" outlineLevel="2" x14ac:dyDescent="0.3">
      <c r="A92" s="1"/>
      <c r="B92" s="97">
        <f t="shared" si="15"/>
        <v>78</v>
      </c>
      <c r="C92" s="106" t="s">
        <v>45</v>
      </c>
      <c r="D92" s="108" t="s">
        <v>423</v>
      </c>
      <c r="E92" s="99" t="s">
        <v>14</v>
      </c>
      <c r="F92" s="100">
        <v>1025</v>
      </c>
      <c r="G92" s="101" t="s">
        <v>15</v>
      </c>
      <c r="H92" s="100">
        <f>F92</f>
        <v>1025</v>
      </c>
      <c r="I92" s="100">
        <f>J92+K92</f>
        <v>0</v>
      </c>
      <c r="J92" s="100"/>
      <c r="K92" s="100"/>
      <c r="L92" s="100"/>
      <c r="M92" s="100">
        <f>H92</f>
        <v>1025</v>
      </c>
      <c r="N92" s="100" t="s">
        <v>16</v>
      </c>
      <c r="O92" s="57">
        <v>0</v>
      </c>
      <c r="P92" s="119">
        <v>42.505000000000003</v>
      </c>
      <c r="Q92" s="58">
        <f t="shared" si="16"/>
        <v>42.505000000000003</v>
      </c>
      <c r="R92" s="51"/>
      <c r="S92" s="51" t="s">
        <v>415</v>
      </c>
      <c r="T92" s="85"/>
      <c r="U92" s="111" t="s">
        <v>426</v>
      </c>
      <c r="V92" s="79">
        <f t="shared" si="14"/>
        <v>1025</v>
      </c>
      <c r="W92" s="70"/>
    </row>
    <row r="93" spans="1:23" ht="41.45" hidden="1" outlineLevel="2" x14ac:dyDescent="0.3">
      <c r="A93" s="1"/>
      <c r="B93" s="97">
        <f t="shared" si="15"/>
        <v>79</v>
      </c>
      <c r="C93" s="102" t="s">
        <v>242</v>
      </c>
      <c r="D93" s="141" t="s">
        <v>423</v>
      </c>
      <c r="E93" s="99" t="s">
        <v>14</v>
      </c>
      <c r="F93" s="100">
        <v>1014.514</v>
      </c>
      <c r="G93" s="101" t="s">
        <v>15</v>
      </c>
      <c r="H93" s="100">
        <v>1014.514</v>
      </c>
      <c r="I93" s="100">
        <f t="shared" ref="I93:I100" si="18">J93+K93</f>
        <v>0</v>
      </c>
      <c r="J93" s="100"/>
      <c r="K93" s="100"/>
      <c r="L93" s="100"/>
      <c r="M93" s="100">
        <v>1014.514</v>
      </c>
      <c r="N93" s="100" t="s">
        <v>16</v>
      </c>
      <c r="O93" s="57"/>
      <c r="P93" s="119"/>
      <c r="Q93" s="58">
        <f t="shared" si="16"/>
        <v>0</v>
      </c>
      <c r="R93" s="51"/>
      <c r="S93" s="51"/>
      <c r="T93" s="85"/>
      <c r="U93" s="111" t="s">
        <v>405</v>
      </c>
      <c r="V93" s="79">
        <f t="shared" si="14"/>
        <v>1014.514</v>
      </c>
      <c r="W93" s="70"/>
    </row>
    <row r="94" spans="1:23" ht="41.45" hidden="1" outlineLevel="2" x14ac:dyDescent="0.3">
      <c r="A94" s="1"/>
      <c r="B94" s="97">
        <f t="shared" si="15"/>
        <v>80</v>
      </c>
      <c r="C94" s="102" t="s">
        <v>243</v>
      </c>
      <c r="D94" s="141" t="s">
        <v>423</v>
      </c>
      <c r="E94" s="99" t="s">
        <v>14</v>
      </c>
      <c r="F94" s="100">
        <v>845.33600000000001</v>
      </c>
      <c r="G94" s="101" t="s">
        <v>15</v>
      </c>
      <c r="H94" s="100">
        <v>845.33600000000001</v>
      </c>
      <c r="I94" s="100">
        <f t="shared" si="18"/>
        <v>0</v>
      </c>
      <c r="J94" s="100"/>
      <c r="K94" s="100"/>
      <c r="L94" s="100"/>
      <c r="M94" s="100">
        <v>845.33600000000001</v>
      </c>
      <c r="N94" s="100" t="s">
        <v>16</v>
      </c>
      <c r="O94" s="57"/>
      <c r="P94" s="119"/>
      <c r="Q94" s="58">
        <f t="shared" si="16"/>
        <v>0</v>
      </c>
      <c r="R94" s="51"/>
      <c r="S94" s="51"/>
      <c r="T94" s="85"/>
      <c r="U94" s="111" t="s">
        <v>405</v>
      </c>
      <c r="V94" s="79">
        <f t="shared" si="14"/>
        <v>845.33600000000001</v>
      </c>
      <c r="W94" s="70"/>
    </row>
    <row r="95" spans="1:23" ht="27.6" hidden="1" outlineLevel="2" x14ac:dyDescent="0.3">
      <c r="A95" s="1"/>
      <c r="B95" s="97">
        <f t="shared" si="15"/>
        <v>81</v>
      </c>
      <c r="C95" s="106" t="s">
        <v>44</v>
      </c>
      <c r="D95" s="108" t="s">
        <v>423</v>
      </c>
      <c r="E95" s="99" t="s">
        <v>14</v>
      </c>
      <c r="F95" s="100">
        <v>820</v>
      </c>
      <c r="G95" s="101" t="s">
        <v>15</v>
      </c>
      <c r="H95" s="100">
        <f>F95</f>
        <v>820</v>
      </c>
      <c r="I95" s="100">
        <f t="shared" si="18"/>
        <v>0</v>
      </c>
      <c r="J95" s="100"/>
      <c r="K95" s="100"/>
      <c r="L95" s="100"/>
      <c r="M95" s="100">
        <f>H95</f>
        <v>820</v>
      </c>
      <c r="N95" s="100" t="s">
        <v>16</v>
      </c>
      <c r="O95" s="57">
        <v>0</v>
      </c>
      <c r="P95" s="119">
        <v>88</v>
      </c>
      <c r="Q95" s="58">
        <f t="shared" si="16"/>
        <v>88</v>
      </c>
      <c r="R95" s="51"/>
      <c r="S95" s="51" t="s">
        <v>415</v>
      </c>
      <c r="T95" s="85"/>
      <c r="U95" s="111" t="s">
        <v>415</v>
      </c>
      <c r="V95" s="79">
        <f t="shared" si="14"/>
        <v>820</v>
      </c>
      <c r="W95" s="70"/>
    </row>
    <row r="96" spans="1:23" ht="27.6" hidden="1" outlineLevel="2" x14ac:dyDescent="0.3">
      <c r="A96" s="1"/>
      <c r="B96" s="97">
        <f t="shared" si="15"/>
        <v>82</v>
      </c>
      <c r="C96" s="102" t="s">
        <v>244</v>
      </c>
      <c r="D96" s="141" t="s">
        <v>423</v>
      </c>
      <c r="E96" s="99" t="s">
        <v>14</v>
      </c>
      <c r="F96" s="100">
        <v>800</v>
      </c>
      <c r="G96" s="101" t="s">
        <v>15</v>
      </c>
      <c r="H96" s="100">
        <v>800</v>
      </c>
      <c r="I96" s="100">
        <f t="shared" si="18"/>
        <v>0</v>
      </c>
      <c r="J96" s="100"/>
      <c r="K96" s="100"/>
      <c r="L96" s="100"/>
      <c r="M96" s="100">
        <v>800</v>
      </c>
      <c r="N96" s="100" t="s">
        <v>16</v>
      </c>
      <c r="O96" s="57"/>
      <c r="P96" s="119"/>
      <c r="Q96" s="58">
        <f t="shared" si="16"/>
        <v>0</v>
      </c>
      <c r="R96" s="51"/>
      <c r="S96" s="51"/>
      <c r="T96" s="85"/>
      <c r="U96" s="111" t="s">
        <v>405</v>
      </c>
      <c r="V96" s="79">
        <f t="shared" si="14"/>
        <v>800</v>
      </c>
      <c r="W96" s="70"/>
    </row>
    <row r="97" spans="1:23" ht="27.6" hidden="1" outlineLevel="2" x14ac:dyDescent="0.3">
      <c r="A97" s="1"/>
      <c r="B97" s="97">
        <f t="shared" si="15"/>
        <v>83</v>
      </c>
      <c r="C97" s="102" t="s">
        <v>245</v>
      </c>
      <c r="D97" s="141" t="s">
        <v>423</v>
      </c>
      <c r="E97" s="99" t="s">
        <v>14</v>
      </c>
      <c r="F97" s="100">
        <v>800</v>
      </c>
      <c r="G97" s="101" t="s">
        <v>15</v>
      </c>
      <c r="H97" s="100">
        <v>800</v>
      </c>
      <c r="I97" s="100">
        <f t="shared" si="18"/>
        <v>0</v>
      </c>
      <c r="J97" s="100"/>
      <c r="K97" s="100"/>
      <c r="L97" s="100"/>
      <c r="M97" s="100">
        <v>800</v>
      </c>
      <c r="N97" s="100" t="s">
        <v>16</v>
      </c>
      <c r="O97" s="57"/>
      <c r="P97" s="119"/>
      <c r="Q97" s="58">
        <f t="shared" si="16"/>
        <v>0</v>
      </c>
      <c r="R97" s="51"/>
      <c r="S97" s="51"/>
      <c r="T97" s="85"/>
      <c r="U97" s="111" t="s">
        <v>405</v>
      </c>
      <c r="V97" s="79">
        <f t="shared" si="14"/>
        <v>800</v>
      </c>
      <c r="W97" s="70"/>
    </row>
    <row r="98" spans="1:23" ht="27.6" hidden="1" outlineLevel="2" x14ac:dyDescent="0.3">
      <c r="A98" s="1"/>
      <c r="B98" s="97">
        <f t="shared" si="15"/>
        <v>84</v>
      </c>
      <c r="C98" s="102" t="s">
        <v>246</v>
      </c>
      <c r="D98" s="141" t="s">
        <v>423</v>
      </c>
      <c r="E98" s="99" t="s">
        <v>14</v>
      </c>
      <c r="F98" s="100">
        <v>800</v>
      </c>
      <c r="G98" s="101" t="s">
        <v>15</v>
      </c>
      <c r="H98" s="100">
        <v>800</v>
      </c>
      <c r="I98" s="100">
        <f t="shared" si="18"/>
        <v>0</v>
      </c>
      <c r="J98" s="100"/>
      <c r="K98" s="100"/>
      <c r="L98" s="100"/>
      <c r="M98" s="100">
        <v>800</v>
      </c>
      <c r="N98" s="100" t="s">
        <v>16</v>
      </c>
      <c r="O98" s="57"/>
      <c r="P98" s="119"/>
      <c r="Q98" s="58">
        <f t="shared" si="16"/>
        <v>0</v>
      </c>
      <c r="R98" s="51"/>
      <c r="S98" s="51"/>
      <c r="T98" s="85"/>
      <c r="U98" s="111" t="s">
        <v>405</v>
      </c>
      <c r="V98" s="79">
        <f t="shared" si="14"/>
        <v>800</v>
      </c>
      <c r="W98" s="70"/>
    </row>
    <row r="99" spans="1:23" ht="27.6" hidden="1" outlineLevel="2" x14ac:dyDescent="0.3">
      <c r="A99" s="1"/>
      <c r="B99" s="97">
        <f t="shared" si="15"/>
        <v>85</v>
      </c>
      <c r="C99" s="102" t="s">
        <v>256</v>
      </c>
      <c r="D99" s="141" t="s">
        <v>423</v>
      </c>
      <c r="E99" s="99" t="s">
        <v>14</v>
      </c>
      <c r="F99" s="100">
        <v>800</v>
      </c>
      <c r="G99" s="101" t="s">
        <v>15</v>
      </c>
      <c r="H99" s="100">
        <v>800</v>
      </c>
      <c r="I99" s="100">
        <f t="shared" si="18"/>
        <v>0</v>
      </c>
      <c r="J99" s="100"/>
      <c r="K99" s="100"/>
      <c r="L99" s="100"/>
      <c r="M99" s="100">
        <v>800</v>
      </c>
      <c r="N99" s="100" t="s">
        <v>16</v>
      </c>
      <c r="O99" s="57"/>
      <c r="P99" s="119"/>
      <c r="Q99" s="58">
        <f t="shared" si="16"/>
        <v>0</v>
      </c>
      <c r="R99" s="51"/>
      <c r="S99" s="51"/>
      <c r="T99" s="85"/>
      <c r="U99" s="111" t="s">
        <v>405</v>
      </c>
      <c r="V99" s="79">
        <f t="shared" si="14"/>
        <v>800</v>
      </c>
      <c r="W99" s="70"/>
    </row>
    <row r="100" spans="1:23" ht="27.6" hidden="1" outlineLevel="2" x14ac:dyDescent="0.3">
      <c r="A100" s="1"/>
      <c r="B100" s="97">
        <f t="shared" si="15"/>
        <v>86</v>
      </c>
      <c r="C100" s="102" t="s">
        <v>255</v>
      </c>
      <c r="D100" s="141" t="s">
        <v>423</v>
      </c>
      <c r="E100" s="99" t="s">
        <v>14</v>
      </c>
      <c r="F100" s="100">
        <v>800</v>
      </c>
      <c r="G100" s="101" t="s">
        <v>15</v>
      </c>
      <c r="H100" s="100">
        <v>800</v>
      </c>
      <c r="I100" s="100">
        <f t="shared" si="18"/>
        <v>0</v>
      </c>
      <c r="J100" s="100"/>
      <c r="K100" s="100"/>
      <c r="L100" s="100"/>
      <c r="M100" s="100">
        <v>800</v>
      </c>
      <c r="N100" s="100" t="s">
        <v>16</v>
      </c>
      <c r="O100" s="57"/>
      <c r="P100" s="119"/>
      <c r="Q100" s="58">
        <f t="shared" si="16"/>
        <v>0</v>
      </c>
      <c r="R100" s="51"/>
      <c r="S100" s="51"/>
      <c r="T100" s="85"/>
      <c r="U100" s="111" t="s">
        <v>405</v>
      </c>
      <c r="V100" s="79">
        <f t="shared" si="14"/>
        <v>800</v>
      </c>
      <c r="W100" s="70"/>
    </row>
    <row r="101" spans="1:23" ht="27.6" hidden="1" outlineLevel="2" x14ac:dyDescent="0.3">
      <c r="A101" s="1"/>
      <c r="B101" s="97">
        <f t="shared" si="15"/>
        <v>87</v>
      </c>
      <c r="C101" s="106" t="s">
        <v>31</v>
      </c>
      <c r="D101" s="141" t="s">
        <v>423</v>
      </c>
      <c r="E101" s="99" t="s">
        <v>14</v>
      </c>
      <c r="F101" s="100">
        <v>717.5</v>
      </c>
      <c r="G101" s="101" t="s">
        <v>15</v>
      </c>
      <c r="H101" s="100">
        <f>F101</f>
        <v>717.5</v>
      </c>
      <c r="I101" s="100"/>
      <c r="J101" s="100"/>
      <c r="K101" s="100"/>
      <c r="L101" s="100"/>
      <c r="M101" s="100">
        <f>H101</f>
        <v>717.5</v>
      </c>
      <c r="N101" s="100" t="s">
        <v>16</v>
      </c>
      <c r="O101" s="57"/>
      <c r="P101" s="119"/>
      <c r="Q101" s="58">
        <f t="shared" si="16"/>
        <v>0</v>
      </c>
      <c r="R101" s="51"/>
      <c r="S101" s="51"/>
      <c r="T101" s="85"/>
      <c r="U101" s="111" t="s">
        <v>405</v>
      </c>
      <c r="V101" s="79">
        <f t="shared" si="14"/>
        <v>717.5</v>
      </c>
      <c r="W101" s="70"/>
    </row>
    <row r="102" spans="1:23" ht="45" outlineLevel="2" x14ac:dyDescent="0.25">
      <c r="A102" s="1">
        <v>29</v>
      </c>
      <c r="B102" s="1">
        <f t="shared" si="15"/>
        <v>88</v>
      </c>
      <c r="C102" s="2" t="s">
        <v>24</v>
      </c>
      <c r="D102" s="108" t="s">
        <v>423</v>
      </c>
      <c r="E102" s="4" t="s">
        <v>14</v>
      </c>
      <c r="F102" s="168">
        <v>607.04399999999998</v>
      </c>
      <c r="G102" s="185" t="s">
        <v>15</v>
      </c>
      <c r="H102" s="100">
        <f>I102+L102+M102</f>
        <v>607.04399999999998</v>
      </c>
      <c r="I102" s="100">
        <f t="shared" ref="I102:I107" si="19">J102+K102</f>
        <v>0</v>
      </c>
      <c r="J102" s="100"/>
      <c r="K102" s="100"/>
      <c r="L102" s="100"/>
      <c r="M102" s="100">
        <f>F102</f>
        <v>607.04399999999998</v>
      </c>
      <c r="N102" s="100" t="s">
        <v>16</v>
      </c>
      <c r="O102" s="57">
        <v>0</v>
      </c>
      <c r="P102" s="119">
        <v>541.14530000000002</v>
      </c>
      <c r="Q102" s="58">
        <f t="shared" si="16"/>
        <v>541.14530000000002</v>
      </c>
      <c r="R102" s="51">
        <v>100</v>
      </c>
      <c r="S102" s="51" t="s">
        <v>410</v>
      </c>
      <c r="T102" s="168">
        <v>560.37932000000001</v>
      </c>
      <c r="U102" s="190">
        <f>T102-F102</f>
        <v>-46.664679999999976</v>
      </c>
      <c r="V102" s="79">
        <f t="shared" si="14"/>
        <v>46.664679999999976</v>
      </c>
      <c r="W102" s="70"/>
    </row>
    <row r="103" spans="1:23" ht="27.6" hidden="1" outlineLevel="2" x14ac:dyDescent="0.3">
      <c r="A103" s="1"/>
      <c r="B103" s="97">
        <f t="shared" si="15"/>
        <v>89</v>
      </c>
      <c r="C103" s="102" t="s">
        <v>253</v>
      </c>
      <c r="D103" s="141" t="s">
        <v>423</v>
      </c>
      <c r="E103" s="99" t="s">
        <v>14</v>
      </c>
      <c r="F103" s="100">
        <v>601.92200000000003</v>
      </c>
      <c r="G103" s="101" t="s">
        <v>15</v>
      </c>
      <c r="H103" s="100">
        <v>601.92200000000003</v>
      </c>
      <c r="I103" s="100">
        <f t="shared" si="19"/>
        <v>0</v>
      </c>
      <c r="J103" s="100"/>
      <c r="K103" s="100"/>
      <c r="L103" s="100"/>
      <c r="M103" s="100">
        <v>601.92200000000003</v>
      </c>
      <c r="N103" s="100" t="s">
        <v>16</v>
      </c>
      <c r="O103" s="57"/>
      <c r="P103" s="119"/>
      <c r="Q103" s="58">
        <f t="shared" si="16"/>
        <v>0</v>
      </c>
      <c r="R103" s="51"/>
      <c r="S103" s="51"/>
      <c r="T103" s="85"/>
      <c r="U103" s="111" t="s">
        <v>405</v>
      </c>
      <c r="V103" s="79">
        <f t="shared" si="14"/>
        <v>601.92200000000003</v>
      </c>
      <c r="W103" s="70"/>
    </row>
    <row r="104" spans="1:23" ht="41.45" hidden="1" outlineLevel="2" x14ac:dyDescent="0.3">
      <c r="A104" s="1"/>
      <c r="B104" s="97">
        <f t="shared" si="15"/>
        <v>90</v>
      </c>
      <c r="C104" s="106" t="s">
        <v>30</v>
      </c>
      <c r="D104" s="141" t="s">
        <v>423</v>
      </c>
      <c r="E104" s="99" t="s">
        <v>14</v>
      </c>
      <c r="F104" s="100">
        <v>461.25</v>
      </c>
      <c r="G104" s="101" t="s">
        <v>15</v>
      </c>
      <c r="H104" s="100">
        <f>F104</f>
        <v>461.25</v>
      </c>
      <c r="I104" s="100">
        <f t="shared" si="19"/>
        <v>0</v>
      </c>
      <c r="J104" s="100"/>
      <c r="K104" s="100"/>
      <c r="L104" s="100"/>
      <c r="M104" s="100">
        <f>H104</f>
        <v>461.25</v>
      </c>
      <c r="N104" s="100" t="s">
        <v>16</v>
      </c>
      <c r="O104" s="57"/>
      <c r="P104" s="119"/>
      <c r="Q104" s="58">
        <f t="shared" si="16"/>
        <v>0</v>
      </c>
      <c r="R104" s="51"/>
      <c r="S104" s="51"/>
      <c r="T104" s="85"/>
      <c r="U104" s="111" t="s">
        <v>405</v>
      </c>
      <c r="V104" s="79">
        <f t="shared" si="14"/>
        <v>461.25</v>
      </c>
      <c r="W104" s="70"/>
    </row>
    <row r="105" spans="1:23" ht="41.45" hidden="1" outlineLevel="2" x14ac:dyDescent="0.3">
      <c r="A105" s="1"/>
      <c r="B105" s="97">
        <f t="shared" si="15"/>
        <v>91</v>
      </c>
      <c r="C105" s="106" t="s">
        <v>37</v>
      </c>
      <c r="D105" s="141" t="s">
        <v>423</v>
      </c>
      <c r="E105" s="99" t="s">
        <v>14</v>
      </c>
      <c r="F105" s="100">
        <v>410</v>
      </c>
      <c r="G105" s="101" t="s">
        <v>15</v>
      </c>
      <c r="H105" s="100">
        <f>F105</f>
        <v>410</v>
      </c>
      <c r="I105" s="100">
        <f t="shared" si="19"/>
        <v>0</v>
      </c>
      <c r="J105" s="100"/>
      <c r="K105" s="100"/>
      <c r="L105" s="100"/>
      <c r="M105" s="100">
        <f>H105</f>
        <v>410</v>
      </c>
      <c r="N105" s="100" t="s">
        <v>16</v>
      </c>
      <c r="O105" s="57"/>
      <c r="P105" s="119"/>
      <c r="Q105" s="58">
        <f t="shared" si="16"/>
        <v>0</v>
      </c>
      <c r="R105" s="51"/>
      <c r="S105" s="51"/>
      <c r="T105" s="85"/>
      <c r="U105" s="111" t="s">
        <v>405</v>
      </c>
      <c r="V105" s="79">
        <f t="shared" si="14"/>
        <v>410</v>
      </c>
      <c r="W105" s="70"/>
    </row>
    <row r="106" spans="1:23" ht="27.6" hidden="1" outlineLevel="2" x14ac:dyDescent="0.3">
      <c r="A106" s="1"/>
      <c r="B106" s="97">
        <f t="shared" si="15"/>
        <v>92</v>
      </c>
      <c r="C106" s="102" t="s">
        <v>254</v>
      </c>
      <c r="D106" s="141" t="s">
        <v>423</v>
      </c>
      <c r="E106" s="99" t="s">
        <v>14</v>
      </c>
      <c r="F106" s="100">
        <v>323.20600000000002</v>
      </c>
      <c r="G106" s="101" t="s">
        <v>15</v>
      </c>
      <c r="H106" s="100">
        <v>323.20600000000002</v>
      </c>
      <c r="I106" s="100">
        <f t="shared" si="19"/>
        <v>0</v>
      </c>
      <c r="J106" s="100"/>
      <c r="K106" s="100"/>
      <c r="L106" s="100"/>
      <c r="M106" s="100">
        <v>323.20600000000002</v>
      </c>
      <c r="N106" s="100" t="s">
        <v>16</v>
      </c>
      <c r="O106" s="57"/>
      <c r="P106" s="119"/>
      <c r="Q106" s="58">
        <f t="shared" si="16"/>
        <v>0</v>
      </c>
      <c r="R106" s="51"/>
      <c r="S106" s="51"/>
      <c r="T106" s="85"/>
      <c r="U106" s="111" t="s">
        <v>405</v>
      </c>
      <c r="V106" s="79">
        <f t="shared" si="14"/>
        <v>323.20600000000002</v>
      </c>
      <c r="W106" s="70"/>
    </row>
    <row r="107" spans="1:23" ht="45" outlineLevel="2" x14ac:dyDescent="0.25">
      <c r="A107" s="1">
        <v>30</v>
      </c>
      <c r="B107" s="1">
        <f t="shared" si="15"/>
        <v>93</v>
      </c>
      <c r="C107" s="167" t="s">
        <v>208</v>
      </c>
      <c r="D107" s="108" t="s">
        <v>423</v>
      </c>
      <c r="E107" s="4" t="s">
        <v>14</v>
      </c>
      <c r="F107" s="168">
        <v>306.05</v>
      </c>
      <c r="G107" s="185" t="s">
        <v>15</v>
      </c>
      <c r="H107" s="100">
        <f>F107</f>
        <v>306.05</v>
      </c>
      <c r="I107" s="100">
        <f t="shared" si="19"/>
        <v>0</v>
      </c>
      <c r="J107" s="100"/>
      <c r="K107" s="100"/>
      <c r="L107" s="100"/>
      <c r="M107" s="100">
        <f>H107</f>
        <v>306.05</v>
      </c>
      <c r="N107" s="100" t="s">
        <v>16</v>
      </c>
      <c r="O107" s="57">
        <v>0</v>
      </c>
      <c r="P107" s="119">
        <v>298.57988999999998</v>
      </c>
      <c r="Q107" s="58">
        <f t="shared" si="16"/>
        <v>298.57988999999998</v>
      </c>
      <c r="R107" s="51">
        <v>100</v>
      </c>
      <c r="S107" s="51" t="s">
        <v>410</v>
      </c>
      <c r="T107" s="168">
        <v>298.57988999999998</v>
      </c>
      <c r="U107" s="190">
        <f>T107-F107</f>
        <v>-7.4701100000000338</v>
      </c>
      <c r="V107" s="79">
        <f t="shared" si="14"/>
        <v>7.4701100000000338</v>
      </c>
      <c r="W107" s="70"/>
    </row>
    <row r="108" spans="1:23" ht="27.6" hidden="1" outlineLevel="2" x14ac:dyDescent="0.3">
      <c r="A108" s="1"/>
      <c r="B108" s="97">
        <f t="shared" si="15"/>
        <v>94</v>
      </c>
      <c r="C108" s="105" t="s">
        <v>197</v>
      </c>
      <c r="D108" s="141" t="s">
        <v>423</v>
      </c>
      <c r="E108" s="99" t="s">
        <v>14</v>
      </c>
      <c r="F108" s="100">
        <f>H108</f>
        <v>299.79000000000002</v>
      </c>
      <c r="G108" s="101" t="s">
        <v>15</v>
      </c>
      <c r="H108" s="100">
        <f>I108+L108+M108</f>
        <v>299.79000000000002</v>
      </c>
      <c r="I108" s="100">
        <v>0</v>
      </c>
      <c r="J108" s="100"/>
      <c r="K108" s="100"/>
      <c r="L108" s="100"/>
      <c r="M108" s="100">
        <v>299.79000000000002</v>
      </c>
      <c r="N108" s="100" t="s">
        <v>16</v>
      </c>
      <c r="O108" s="57"/>
      <c r="P108" s="119"/>
      <c r="Q108" s="58">
        <f t="shared" si="16"/>
        <v>0</v>
      </c>
      <c r="R108" s="51"/>
      <c r="S108" s="51"/>
      <c r="T108" s="85"/>
      <c r="U108" s="111" t="s">
        <v>405</v>
      </c>
      <c r="V108" s="79">
        <f t="shared" si="14"/>
        <v>299.79000000000002</v>
      </c>
      <c r="W108" s="70"/>
    </row>
    <row r="109" spans="1:23" ht="45" outlineLevel="2" x14ac:dyDescent="0.25">
      <c r="A109" s="1">
        <v>31</v>
      </c>
      <c r="B109" s="1">
        <f t="shared" si="15"/>
        <v>95</v>
      </c>
      <c r="C109" s="172" t="s">
        <v>26</v>
      </c>
      <c r="D109" s="108" t="s">
        <v>423</v>
      </c>
      <c r="E109" s="4" t="s">
        <v>14</v>
      </c>
      <c r="F109" s="168">
        <v>259.85300000000001</v>
      </c>
      <c r="G109" s="185" t="s">
        <v>15</v>
      </c>
      <c r="H109" s="100">
        <v>259.85300000000001</v>
      </c>
      <c r="I109" s="100">
        <f t="shared" ref="I109:I117" si="20">J109+K109</f>
        <v>0</v>
      </c>
      <c r="J109" s="100"/>
      <c r="K109" s="100"/>
      <c r="L109" s="100"/>
      <c r="M109" s="100">
        <v>259.85300000000001</v>
      </c>
      <c r="N109" s="100" t="s">
        <v>16</v>
      </c>
      <c r="O109" s="57">
        <v>0</v>
      </c>
      <c r="P109" s="119">
        <v>253.86752000000001</v>
      </c>
      <c r="Q109" s="58">
        <f t="shared" si="16"/>
        <v>253.86752000000001</v>
      </c>
      <c r="R109" s="51">
        <v>100</v>
      </c>
      <c r="S109" s="51" t="s">
        <v>410</v>
      </c>
      <c r="T109" s="168">
        <v>253.48345</v>
      </c>
      <c r="U109" s="190">
        <f>T109-F109</f>
        <v>-6.3695500000000038</v>
      </c>
      <c r="V109" s="79">
        <f t="shared" si="14"/>
        <v>6.3695500000000038</v>
      </c>
      <c r="W109" s="70"/>
    </row>
    <row r="110" spans="1:23" ht="55.15" hidden="1" outlineLevel="2" x14ac:dyDescent="0.3">
      <c r="A110" s="1"/>
      <c r="B110" s="97">
        <f t="shared" si="15"/>
        <v>96</v>
      </c>
      <c r="C110" s="102" t="s">
        <v>27</v>
      </c>
      <c r="D110" s="141" t="s">
        <v>423</v>
      </c>
      <c r="E110" s="99" t="s">
        <v>14</v>
      </c>
      <c r="F110" s="100">
        <v>200</v>
      </c>
      <c r="G110" s="101" t="s">
        <v>15</v>
      </c>
      <c r="H110" s="100">
        <v>200</v>
      </c>
      <c r="I110" s="100">
        <f t="shared" si="20"/>
        <v>0</v>
      </c>
      <c r="J110" s="100"/>
      <c r="K110" s="100"/>
      <c r="L110" s="100"/>
      <c r="M110" s="100">
        <v>200</v>
      </c>
      <c r="N110" s="100" t="s">
        <v>16</v>
      </c>
      <c r="O110" s="57"/>
      <c r="P110" s="119"/>
      <c r="Q110" s="58">
        <f t="shared" si="16"/>
        <v>0</v>
      </c>
      <c r="R110" s="51"/>
      <c r="S110" s="51"/>
      <c r="T110" s="85"/>
      <c r="U110" s="111" t="s">
        <v>405</v>
      </c>
      <c r="V110" s="79">
        <f t="shared" si="14"/>
        <v>200</v>
      </c>
      <c r="W110" s="70"/>
    </row>
    <row r="111" spans="1:23" ht="27.6" hidden="1" outlineLevel="2" x14ac:dyDescent="0.3">
      <c r="A111" s="1"/>
      <c r="B111" s="97">
        <f t="shared" si="15"/>
        <v>97</v>
      </c>
      <c r="C111" s="102" t="s">
        <v>252</v>
      </c>
      <c r="D111" s="141" t="s">
        <v>423</v>
      </c>
      <c r="E111" s="99" t="s">
        <v>14</v>
      </c>
      <c r="F111" s="100">
        <v>200</v>
      </c>
      <c r="G111" s="101" t="s">
        <v>15</v>
      </c>
      <c r="H111" s="100">
        <v>200</v>
      </c>
      <c r="I111" s="100">
        <f t="shared" si="20"/>
        <v>0</v>
      </c>
      <c r="J111" s="100"/>
      <c r="K111" s="100"/>
      <c r="L111" s="100"/>
      <c r="M111" s="100">
        <v>200</v>
      </c>
      <c r="N111" s="100" t="s">
        <v>16</v>
      </c>
      <c r="O111" s="57"/>
      <c r="P111" s="119"/>
      <c r="Q111" s="58">
        <f t="shared" si="16"/>
        <v>0</v>
      </c>
      <c r="R111" s="51"/>
      <c r="S111" s="51"/>
      <c r="T111" s="85"/>
      <c r="U111" s="111" t="s">
        <v>405</v>
      </c>
      <c r="V111" s="79">
        <f t="shared" si="14"/>
        <v>200</v>
      </c>
      <c r="W111" s="70"/>
    </row>
    <row r="112" spans="1:23" ht="27.6" hidden="1" outlineLevel="2" x14ac:dyDescent="0.3">
      <c r="A112" s="1"/>
      <c r="B112" s="97">
        <f t="shared" si="15"/>
        <v>98</v>
      </c>
      <c r="C112" s="102" t="s">
        <v>251</v>
      </c>
      <c r="D112" s="108" t="s">
        <v>423</v>
      </c>
      <c r="E112" s="99" t="s">
        <v>14</v>
      </c>
      <c r="F112" s="100">
        <v>200</v>
      </c>
      <c r="G112" s="101" t="s">
        <v>15</v>
      </c>
      <c r="H112" s="100">
        <v>200</v>
      </c>
      <c r="I112" s="100">
        <f t="shared" si="20"/>
        <v>0</v>
      </c>
      <c r="J112" s="100"/>
      <c r="K112" s="100"/>
      <c r="L112" s="100"/>
      <c r="M112" s="100">
        <v>200</v>
      </c>
      <c r="N112" s="100" t="s">
        <v>16</v>
      </c>
      <c r="O112" s="57"/>
      <c r="P112" s="119"/>
      <c r="Q112" s="58">
        <f t="shared" si="16"/>
        <v>0</v>
      </c>
      <c r="R112" s="51"/>
      <c r="S112" s="51"/>
      <c r="T112" s="85"/>
      <c r="U112" s="110" t="s">
        <v>410</v>
      </c>
      <c r="V112" s="79">
        <f t="shared" si="14"/>
        <v>200</v>
      </c>
      <c r="W112" s="70"/>
    </row>
    <row r="113" spans="1:23" ht="41.45" hidden="1" outlineLevel="2" x14ac:dyDescent="0.3">
      <c r="A113" s="1"/>
      <c r="B113" s="97">
        <f t="shared" si="15"/>
        <v>99</v>
      </c>
      <c r="C113" s="102" t="s">
        <v>250</v>
      </c>
      <c r="D113" s="141" t="s">
        <v>423</v>
      </c>
      <c r="E113" s="99" t="s">
        <v>14</v>
      </c>
      <c r="F113" s="100">
        <v>157.988</v>
      </c>
      <c r="G113" s="101" t="s">
        <v>15</v>
      </c>
      <c r="H113" s="100">
        <v>157.988</v>
      </c>
      <c r="I113" s="100">
        <f t="shared" si="20"/>
        <v>0</v>
      </c>
      <c r="J113" s="100"/>
      <c r="K113" s="100"/>
      <c r="L113" s="100"/>
      <c r="M113" s="100">
        <v>157.988</v>
      </c>
      <c r="N113" s="100" t="s">
        <v>16</v>
      </c>
      <c r="O113" s="57"/>
      <c r="P113" s="119"/>
      <c r="Q113" s="58">
        <f t="shared" si="16"/>
        <v>0</v>
      </c>
      <c r="R113" s="51"/>
      <c r="S113" s="51"/>
      <c r="T113" s="85"/>
      <c r="U113" s="111" t="s">
        <v>405</v>
      </c>
      <c r="V113" s="79">
        <f t="shared" si="14"/>
        <v>157.988</v>
      </c>
      <c r="W113" s="70"/>
    </row>
    <row r="114" spans="1:23" ht="27.6" hidden="1" outlineLevel="2" x14ac:dyDescent="0.3">
      <c r="A114" s="1"/>
      <c r="B114" s="97">
        <f t="shared" si="15"/>
        <v>100</v>
      </c>
      <c r="C114" s="129" t="s">
        <v>209</v>
      </c>
      <c r="D114" s="141" t="s">
        <v>423</v>
      </c>
      <c r="E114" s="99" t="s">
        <v>14</v>
      </c>
      <c r="F114" s="100">
        <v>153.75</v>
      </c>
      <c r="G114" s="101" t="s">
        <v>15</v>
      </c>
      <c r="H114" s="100">
        <f>F114</f>
        <v>153.75</v>
      </c>
      <c r="I114" s="100">
        <f t="shared" si="20"/>
        <v>0</v>
      </c>
      <c r="J114" s="100"/>
      <c r="K114" s="100"/>
      <c r="L114" s="100"/>
      <c r="M114" s="100">
        <f>H114</f>
        <v>153.75</v>
      </c>
      <c r="N114" s="100" t="s">
        <v>16</v>
      </c>
      <c r="O114" s="57"/>
      <c r="P114" s="119"/>
      <c r="Q114" s="58">
        <f t="shared" si="16"/>
        <v>0</v>
      </c>
      <c r="R114" s="51"/>
      <c r="S114" s="51"/>
      <c r="T114" s="85"/>
      <c r="U114" s="111" t="s">
        <v>405</v>
      </c>
      <c r="V114" s="79">
        <f t="shared" si="14"/>
        <v>153.75</v>
      </c>
      <c r="W114" s="70"/>
    </row>
    <row r="115" spans="1:23" ht="27.6" hidden="1" outlineLevel="2" x14ac:dyDescent="0.3">
      <c r="A115" s="1"/>
      <c r="B115" s="97">
        <f t="shared" si="15"/>
        <v>101</v>
      </c>
      <c r="C115" s="142" t="s">
        <v>28</v>
      </c>
      <c r="D115" s="141" t="s">
        <v>423</v>
      </c>
      <c r="E115" s="99" t="s">
        <v>14</v>
      </c>
      <c r="F115" s="100">
        <v>134.80000000000001</v>
      </c>
      <c r="G115" s="101" t="s">
        <v>15</v>
      </c>
      <c r="H115" s="100">
        <v>134.80000000000001</v>
      </c>
      <c r="I115" s="100">
        <f t="shared" si="20"/>
        <v>0</v>
      </c>
      <c r="J115" s="100"/>
      <c r="K115" s="100"/>
      <c r="L115" s="100"/>
      <c r="M115" s="100">
        <v>134.80000000000001</v>
      </c>
      <c r="N115" s="100" t="s">
        <v>16</v>
      </c>
      <c r="O115" s="57"/>
      <c r="P115" s="119"/>
      <c r="Q115" s="58">
        <f t="shared" si="16"/>
        <v>0</v>
      </c>
      <c r="R115" s="51"/>
      <c r="S115" s="51"/>
      <c r="T115" s="85"/>
      <c r="U115" s="111" t="s">
        <v>405</v>
      </c>
      <c r="V115" s="79">
        <f t="shared" si="14"/>
        <v>134.80000000000001</v>
      </c>
      <c r="W115" s="70"/>
    </row>
    <row r="116" spans="1:23" ht="27.6" hidden="1" outlineLevel="2" x14ac:dyDescent="0.3">
      <c r="A116" s="1"/>
      <c r="B116" s="1">
        <f t="shared" si="15"/>
        <v>102</v>
      </c>
      <c r="C116" s="2" t="s">
        <v>249</v>
      </c>
      <c r="D116" s="4"/>
      <c r="E116" s="4" t="s">
        <v>14</v>
      </c>
      <c r="F116" s="20" t="s">
        <v>16</v>
      </c>
      <c r="G116" s="18" t="s">
        <v>15</v>
      </c>
      <c r="H116" s="20">
        <v>0</v>
      </c>
      <c r="I116" s="20">
        <f t="shared" si="20"/>
        <v>0</v>
      </c>
      <c r="J116" s="20"/>
      <c r="K116" s="20"/>
      <c r="L116" s="20"/>
      <c r="M116" s="20" t="s">
        <v>16</v>
      </c>
      <c r="N116" s="20" t="s">
        <v>16</v>
      </c>
      <c r="O116" s="51"/>
      <c r="P116" s="116"/>
      <c r="Q116" s="58">
        <f t="shared" si="16"/>
        <v>0</v>
      </c>
      <c r="R116" s="51"/>
      <c r="S116" s="51"/>
      <c r="T116" s="85"/>
      <c r="U116" s="78"/>
      <c r="V116" s="79"/>
      <c r="W116" s="70"/>
    </row>
    <row r="117" spans="1:23" ht="27.6" hidden="1" outlineLevel="2" x14ac:dyDescent="0.3">
      <c r="A117" s="1"/>
      <c r="B117" s="1">
        <f t="shared" si="15"/>
        <v>103</v>
      </c>
      <c r="C117" s="2" t="s">
        <v>247</v>
      </c>
      <c r="D117" s="4"/>
      <c r="E117" s="4" t="s">
        <v>14</v>
      </c>
      <c r="F117" s="20" t="s">
        <v>16</v>
      </c>
      <c r="G117" s="18" t="s">
        <v>15</v>
      </c>
      <c r="H117" s="20">
        <v>0</v>
      </c>
      <c r="I117" s="20">
        <f t="shared" si="20"/>
        <v>0</v>
      </c>
      <c r="J117" s="20"/>
      <c r="K117" s="20"/>
      <c r="L117" s="20"/>
      <c r="M117" s="20" t="s">
        <v>16</v>
      </c>
      <c r="N117" s="20" t="s">
        <v>16</v>
      </c>
      <c r="O117" s="51"/>
      <c r="P117" s="116"/>
      <c r="Q117" s="58">
        <f t="shared" si="16"/>
        <v>0</v>
      </c>
      <c r="R117" s="51"/>
      <c r="S117" s="51"/>
      <c r="T117" s="85"/>
      <c r="U117" s="78"/>
      <c r="V117" s="79"/>
      <c r="W117" s="70"/>
    </row>
    <row r="118" spans="1:23" ht="41.45" hidden="1" outlineLevel="2" x14ac:dyDescent="0.3">
      <c r="A118" s="1"/>
      <c r="B118" s="97">
        <f t="shared" si="15"/>
        <v>104</v>
      </c>
      <c r="C118" s="106" t="s">
        <v>58</v>
      </c>
      <c r="D118" s="141" t="s">
        <v>423</v>
      </c>
      <c r="E118" s="99" t="s">
        <v>14</v>
      </c>
      <c r="F118" s="100">
        <v>51.25</v>
      </c>
      <c r="G118" s="101" t="s">
        <v>15</v>
      </c>
      <c r="H118" s="100">
        <f>F118</f>
        <v>51.25</v>
      </c>
      <c r="I118" s="100"/>
      <c r="J118" s="100"/>
      <c r="K118" s="100"/>
      <c r="L118" s="100"/>
      <c r="M118" s="100">
        <f>H118</f>
        <v>51.25</v>
      </c>
      <c r="N118" s="100" t="s">
        <v>16</v>
      </c>
      <c r="O118" s="57"/>
      <c r="P118" s="119"/>
      <c r="Q118" s="58">
        <f t="shared" si="16"/>
        <v>0</v>
      </c>
      <c r="R118" s="51"/>
      <c r="S118" s="51"/>
      <c r="T118" s="85"/>
      <c r="U118" s="111" t="s">
        <v>405</v>
      </c>
      <c r="V118" s="79">
        <f t="shared" ref="V118:V124" si="21">F118-T118</f>
        <v>51.25</v>
      </c>
      <c r="W118" s="70"/>
    </row>
    <row r="119" spans="1:23" ht="27.6" hidden="1" outlineLevel="2" x14ac:dyDescent="0.3">
      <c r="A119" s="1"/>
      <c r="B119" s="97">
        <f t="shared" si="15"/>
        <v>105</v>
      </c>
      <c r="C119" s="106" t="s">
        <v>59</v>
      </c>
      <c r="D119" s="141" t="s">
        <v>423</v>
      </c>
      <c r="E119" s="99" t="s">
        <v>14</v>
      </c>
      <c r="F119" s="100">
        <v>51.25</v>
      </c>
      <c r="G119" s="101" t="s">
        <v>15</v>
      </c>
      <c r="H119" s="100">
        <f>F119</f>
        <v>51.25</v>
      </c>
      <c r="I119" s="100"/>
      <c r="J119" s="100"/>
      <c r="K119" s="100"/>
      <c r="L119" s="100"/>
      <c r="M119" s="100">
        <f>H119</f>
        <v>51.25</v>
      </c>
      <c r="N119" s="100" t="s">
        <v>16</v>
      </c>
      <c r="O119" s="57"/>
      <c r="P119" s="119"/>
      <c r="Q119" s="58">
        <f t="shared" si="16"/>
        <v>0</v>
      </c>
      <c r="R119" s="51"/>
      <c r="S119" s="51"/>
      <c r="T119" s="85"/>
      <c r="U119" s="111" t="s">
        <v>405</v>
      </c>
      <c r="V119" s="79">
        <f t="shared" si="21"/>
        <v>51.25</v>
      </c>
      <c r="W119" s="70"/>
    </row>
    <row r="120" spans="1:23" ht="41.45" hidden="1" outlineLevel="2" x14ac:dyDescent="0.3">
      <c r="A120" s="1"/>
      <c r="B120" s="97">
        <f t="shared" si="15"/>
        <v>106</v>
      </c>
      <c r="C120" s="105" t="s">
        <v>194</v>
      </c>
      <c r="D120" s="141" t="s">
        <v>423</v>
      </c>
      <c r="E120" s="99" t="s">
        <v>14</v>
      </c>
      <c r="F120" s="100">
        <f>H120</f>
        <v>49.817</v>
      </c>
      <c r="G120" s="101" t="s">
        <v>15</v>
      </c>
      <c r="H120" s="100">
        <f>I120+L120+M120</f>
        <v>49.817</v>
      </c>
      <c r="I120" s="100">
        <v>0</v>
      </c>
      <c r="J120" s="100"/>
      <c r="K120" s="100"/>
      <c r="L120" s="100"/>
      <c r="M120" s="100">
        <v>49.817</v>
      </c>
      <c r="N120" s="100" t="s">
        <v>16</v>
      </c>
      <c r="O120" s="57"/>
      <c r="P120" s="119"/>
      <c r="Q120" s="58">
        <f t="shared" si="16"/>
        <v>0</v>
      </c>
      <c r="R120" s="51"/>
      <c r="S120" s="51"/>
      <c r="T120" s="85"/>
      <c r="U120" s="111" t="s">
        <v>405</v>
      </c>
      <c r="V120" s="79">
        <f t="shared" si="21"/>
        <v>49.817</v>
      </c>
      <c r="W120" s="70"/>
    </row>
    <row r="121" spans="1:23" ht="27.6" hidden="1" outlineLevel="2" x14ac:dyDescent="0.3">
      <c r="A121" s="1"/>
      <c r="B121" s="97">
        <f t="shared" si="15"/>
        <v>107</v>
      </c>
      <c r="C121" s="105" t="s">
        <v>198</v>
      </c>
      <c r="D121" s="141" t="s">
        <v>423</v>
      </c>
      <c r="E121" s="99" t="s">
        <v>14</v>
      </c>
      <c r="F121" s="100">
        <f>H121</f>
        <v>49.817</v>
      </c>
      <c r="G121" s="101" t="s">
        <v>15</v>
      </c>
      <c r="H121" s="100">
        <f>I121+L121+M121</f>
        <v>49.817</v>
      </c>
      <c r="I121" s="100">
        <v>0</v>
      </c>
      <c r="J121" s="100"/>
      <c r="K121" s="100"/>
      <c r="L121" s="100"/>
      <c r="M121" s="100">
        <v>49.817</v>
      </c>
      <c r="N121" s="100" t="s">
        <v>16</v>
      </c>
      <c r="O121" s="57"/>
      <c r="P121" s="119"/>
      <c r="Q121" s="58">
        <f t="shared" si="16"/>
        <v>0</v>
      </c>
      <c r="R121" s="51"/>
      <c r="S121" s="51"/>
      <c r="T121" s="85"/>
      <c r="U121" s="111" t="s">
        <v>405</v>
      </c>
      <c r="V121" s="79">
        <f t="shared" si="21"/>
        <v>49.817</v>
      </c>
      <c r="W121" s="70"/>
    </row>
    <row r="122" spans="1:23" ht="27.6" hidden="1" outlineLevel="2" x14ac:dyDescent="0.3">
      <c r="A122" s="1"/>
      <c r="B122" s="97">
        <f t="shared" si="15"/>
        <v>108</v>
      </c>
      <c r="C122" s="105" t="s">
        <v>196</v>
      </c>
      <c r="D122" s="141" t="s">
        <v>423</v>
      </c>
      <c r="E122" s="99" t="s">
        <v>14</v>
      </c>
      <c r="F122" s="100">
        <f>H122</f>
        <v>32.56</v>
      </c>
      <c r="G122" s="101" t="s">
        <v>15</v>
      </c>
      <c r="H122" s="100">
        <f>I122+L122+M122</f>
        <v>32.56</v>
      </c>
      <c r="I122" s="100">
        <v>0</v>
      </c>
      <c r="J122" s="100"/>
      <c r="K122" s="100"/>
      <c r="L122" s="100"/>
      <c r="M122" s="100">
        <v>32.56</v>
      </c>
      <c r="N122" s="100" t="s">
        <v>16</v>
      </c>
      <c r="O122" s="57"/>
      <c r="P122" s="119"/>
      <c r="Q122" s="58">
        <f t="shared" si="16"/>
        <v>0</v>
      </c>
      <c r="R122" s="51"/>
      <c r="S122" s="51"/>
      <c r="T122" s="85"/>
      <c r="U122" s="111" t="s">
        <v>405</v>
      </c>
      <c r="V122" s="79">
        <f t="shared" si="21"/>
        <v>32.56</v>
      </c>
      <c r="W122" s="70"/>
    </row>
    <row r="123" spans="1:23" ht="41.45" hidden="1" outlineLevel="2" x14ac:dyDescent="0.3">
      <c r="A123" s="1"/>
      <c r="B123" s="97">
        <f t="shared" si="15"/>
        <v>109</v>
      </c>
      <c r="C123" s="102" t="s">
        <v>29</v>
      </c>
      <c r="D123" s="141" t="s">
        <v>423</v>
      </c>
      <c r="E123" s="99" t="s">
        <v>14</v>
      </c>
      <c r="F123" s="100">
        <v>30.75</v>
      </c>
      <c r="G123" s="101" t="s">
        <v>15</v>
      </c>
      <c r="H123" s="100">
        <f>I123+M123</f>
        <v>30.75</v>
      </c>
      <c r="I123" s="100">
        <f t="shared" ref="I123:I133" si="22">J123+K123</f>
        <v>0</v>
      </c>
      <c r="J123" s="100"/>
      <c r="K123" s="100"/>
      <c r="L123" s="100"/>
      <c r="M123" s="100">
        <f>F123</f>
        <v>30.75</v>
      </c>
      <c r="N123" s="100" t="s">
        <v>16</v>
      </c>
      <c r="O123" s="57"/>
      <c r="P123" s="119"/>
      <c r="Q123" s="58">
        <f t="shared" si="16"/>
        <v>0</v>
      </c>
      <c r="R123" s="51"/>
      <c r="S123" s="51"/>
      <c r="T123" s="85"/>
      <c r="U123" s="111" t="s">
        <v>405</v>
      </c>
      <c r="V123" s="79">
        <f t="shared" si="21"/>
        <v>30.75</v>
      </c>
      <c r="W123" s="70"/>
    </row>
    <row r="124" spans="1:23" ht="41.45" hidden="1" outlineLevel="2" x14ac:dyDescent="0.3">
      <c r="A124" s="1"/>
      <c r="B124" s="97">
        <f t="shared" si="15"/>
        <v>110</v>
      </c>
      <c r="C124" s="102" t="s">
        <v>258</v>
      </c>
      <c r="D124" s="141" t="s">
        <v>423</v>
      </c>
      <c r="E124" s="99" t="s">
        <v>14</v>
      </c>
      <c r="F124" s="100">
        <v>19.742999999999999</v>
      </c>
      <c r="G124" s="101" t="s">
        <v>15</v>
      </c>
      <c r="H124" s="100">
        <v>19.742999999999999</v>
      </c>
      <c r="I124" s="100">
        <f t="shared" si="22"/>
        <v>0</v>
      </c>
      <c r="J124" s="100"/>
      <c r="K124" s="100"/>
      <c r="L124" s="100"/>
      <c r="M124" s="100">
        <v>19.742999999999999</v>
      </c>
      <c r="N124" s="100" t="s">
        <v>16</v>
      </c>
      <c r="O124" s="57"/>
      <c r="P124" s="119"/>
      <c r="Q124" s="58">
        <f t="shared" si="16"/>
        <v>0</v>
      </c>
      <c r="R124" s="51"/>
      <c r="S124" s="51"/>
      <c r="T124" s="85"/>
      <c r="U124" s="111" t="s">
        <v>405</v>
      </c>
      <c r="V124" s="79">
        <f t="shared" si="21"/>
        <v>19.742999999999999</v>
      </c>
      <c r="W124" s="70"/>
    </row>
    <row r="125" spans="1:23" ht="39" hidden="1" customHeight="1" outlineLevel="2" x14ac:dyDescent="0.3">
      <c r="A125" s="1"/>
      <c r="B125" s="1">
        <f t="shared" si="15"/>
        <v>111</v>
      </c>
      <c r="C125" s="2" t="s">
        <v>248</v>
      </c>
      <c r="D125" s="4"/>
      <c r="E125" s="4" t="s">
        <v>14</v>
      </c>
      <c r="F125" s="20" t="s">
        <v>16</v>
      </c>
      <c r="G125" s="18" t="s">
        <v>15</v>
      </c>
      <c r="H125" s="20">
        <v>0</v>
      </c>
      <c r="I125" s="20">
        <f t="shared" si="22"/>
        <v>0</v>
      </c>
      <c r="J125" s="20"/>
      <c r="K125" s="20"/>
      <c r="L125" s="20"/>
      <c r="M125" s="20" t="s">
        <v>16</v>
      </c>
      <c r="N125" s="20" t="s">
        <v>16</v>
      </c>
      <c r="O125" s="51"/>
      <c r="P125" s="116"/>
      <c r="Q125" s="58">
        <f t="shared" si="16"/>
        <v>0</v>
      </c>
      <c r="R125" s="51"/>
      <c r="S125" s="51"/>
      <c r="T125" s="85"/>
      <c r="U125" s="78"/>
      <c r="V125" s="79"/>
      <c r="W125" s="70"/>
    </row>
    <row r="126" spans="1:23" ht="33" customHeight="1" collapsed="1" x14ac:dyDescent="0.25">
      <c r="A126" s="1">
        <v>32</v>
      </c>
      <c r="B126" s="1">
        <f t="shared" si="15"/>
        <v>112</v>
      </c>
      <c r="C126" s="2" t="s">
        <v>449</v>
      </c>
      <c r="D126" s="138" t="s">
        <v>18</v>
      </c>
      <c r="E126" s="4" t="s">
        <v>18</v>
      </c>
      <c r="F126" s="168">
        <v>5094.1880000000001</v>
      </c>
      <c r="G126" s="185">
        <v>2020</v>
      </c>
      <c r="H126" s="100">
        <f t="shared" ref="H126" si="23">+I126+L126+M126</f>
        <v>5094.1880000000001</v>
      </c>
      <c r="I126" s="100">
        <f t="shared" si="22"/>
        <v>2437.989</v>
      </c>
      <c r="J126" s="100"/>
      <c r="K126" s="100">
        <f>F126-M126</f>
        <v>2437.989</v>
      </c>
      <c r="L126" s="100"/>
      <c r="M126" s="139">
        <v>2656.1990000000001</v>
      </c>
      <c r="N126" s="100" t="s">
        <v>16</v>
      </c>
      <c r="O126" s="112"/>
      <c r="P126" s="119"/>
      <c r="Q126" s="58">
        <f t="shared" si="16"/>
        <v>0</v>
      </c>
      <c r="R126" s="51"/>
      <c r="S126" s="51"/>
      <c r="T126" s="168">
        <v>4561.28838</v>
      </c>
      <c r="U126" s="190">
        <f>T126-F126</f>
        <v>-532.89962000000014</v>
      </c>
      <c r="V126" s="79">
        <f t="shared" ref="V126:V157" si="24">F126-T126</f>
        <v>532.89962000000014</v>
      </c>
      <c r="W126" s="70"/>
    </row>
    <row r="127" spans="1:23" ht="27.6" hidden="1" outlineLevel="2" x14ac:dyDescent="0.3">
      <c r="A127" s="1"/>
      <c r="B127" s="140">
        <f t="shared" si="15"/>
        <v>113</v>
      </c>
      <c r="C127" s="102" t="s">
        <v>210</v>
      </c>
      <c r="D127" s="138" t="s">
        <v>18</v>
      </c>
      <c r="E127" s="99" t="s">
        <v>18</v>
      </c>
      <c r="F127" s="100">
        <v>1289.807</v>
      </c>
      <c r="G127" s="101" t="s">
        <v>15</v>
      </c>
      <c r="H127" s="100">
        <v>1289.807</v>
      </c>
      <c r="I127" s="100">
        <f t="shared" si="22"/>
        <v>0</v>
      </c>
      <c r="J127" s="100"/>
      <c r="K127" s="100"/>
      <c r="L127" s="100"/>
      <c r="M127" s="100">
        <v>1289.807</v>
      </c>
      <c r="N127" s="100" t="s">
        <v>16</v>
      </c>
      <c r="O127" s="57"/>
      <c r="P127" s="119"/>
      <c r="Q127" s="58">
        <f t="shared" si="16"/>
        <v>0</v>
      </c>
      <c r="R127" s="51"/>
      <c r="S127" s="51"/>
      <c r="T127" s="85"/>
      <c r="U127" s="111" t="s">
        <v>405</v>
      </c>
      <c r="V127" s="79">
        <f t="shared" si="24"/>
        <v>1289.807</v>
      </c>
      <c r="W127" s="70"/>
    </row>
    <row r="128" spans="1:23" ht="27.6" hidden="1" outlineLevel="2" x14ac:dyDescent="0.3">
      <c r="A128" s="1"/>
      <c r="B128" s="140">
        <f t="shared" si="15"/>
        <v>114</v>
      </c>
      <c r="C128" s="105" t="s">
        <v>211</v>
      </c>
      <c r="D128" s="138" t="s">
        <v>18</v>
      </c>
      <c r="E128" s="99" t="s">
        <v>18</v>
      </c>
      <c r="F128" s="100">
        <v>1289.807</v>
      </c>
      <c r="G128" s="101" t="s">
        <v>15</v>
      </c>
      <c r="H128" s="100">
        <f t="shared" ref="H128:H134" si="25">F128</f>
        <v>1289.807</v>
      </c>
      <c r="I128" s="100">
        <f t="shared" si="22"/>
        <v>0</v>
      </c>
      <c r="J128" s="100"/>
      <c r="K128" s="100"/>
      <c r="L128" s="100"/>
      <c r="M128" s="100">
        <f t="shared" ref="M128:M134" si="26">H128</f>
        <v>1289.807</v>
      </c>
      <c r="N128" s="100" t="s">
        <v>16</v>
      </c>
      <c r="O128" s="57"/>
      <c r="P128" s="119"/>
      <c r="Q128" s="58">
        <f t="shared" si="16"/>
        <v>0</v>
      </c>
      <c r="R128" s="51"/>
      <c r="S128" s="51"/>
      <c r="T128" s="85"/>
      <c r="U128" s="111" t="s">
        <v>405</v>
      </c>
      <c r="V128" s="79">
        <f t="shared" si="24"/>
        <v>1289.807</v>
      </c>
      <c r="W128" s="70"/>
    </row>
    <row r="129" spans="1:25" ht="27.6" hidden="1" outlineLevel="2" x14ac:dyDescent="0.3">
      <c r="A129" s="1"/>
      <c r="B129" s="97">
        <f t="shared" si="15"/>
        <v>115</v>
      </c>
      <c r="C129" s="105" t="s">
        <v>212</v>
      </c>
      <c r="D129" s="138" t="s">
        <v>18</v>
      </c>
      <c r="E129" s="99" t="s">
        <v>18</v>
      </c>
      <c r="F129" s="100">
        <v>839.81399999999996</v>
      </c>
      <c r="G129" s="101" t="s">
        <v>15</v>
      </c>
      <c r="H129" s="100">
        <f t="shared" si="25"/>
        <v>839.81399999999996</v>
      </c>
      <c r="I129" s="100">
        <f t="shared" si="22"/>
        <v>0</v>
      </c>
      <c r="J129" s="100"/>
      <c r="K129" s="100"/>
      <c r="L129" s="100"/>
      <c r="M129" s="100">
        <f t="shared" si="26"/>
        <v>839.81399999999996</v>
      </c>
      <c r="N129" s="100" t="s">
        <v>16</v>
      </c>
      <c r="O129" s="57"/>
      <c r="P129" s="119"/>
      <c r="Q129" s="58">
        <f t="shared" si="16"/>
        <v>0</v>
      </c>
      <c r="R129" s="51"/>
      <c r="S129" s="51"/>
      <c r="T129" s="85"/>
      <c r="U129" s="111" t="s">
        <v>405</v>
      </c>
      <c r="V129" s="79">
        <f t="shared" si="24"/>
        <v>839.81399999999996</v>
      </c>
      <c r="W129" s="70"/>
    </row>
    <row r="130" spans="1:25" ht="27.6" hidden="1" outlineLevel="2" x14ac:dyDescent="0.3">
      <c r="A130" s="1"/>
      <c r="B130" s="97">
        <f t="shared" si="15"/>
        <v>116</v>
      </c>
      <c r="C130" s="105" t="s">
        <v>80</v>
      </c>
      <c r="D130" s="138" t="s">
        <v>18</v>
      </c>
      <c r="E130" s="99" t="s">
        <v>177</v>
      </c>
      <c r="F130" s="100">
        <v>3239.3870000000002</v>
      </c>
      <c r="G130" s="101" t="s">
        <v>15</v>
      </c>
      <c r="H130" s="100">
        <f t="shared" si="25"/>
        <v>3239.3870000000002</v>
      </c>
      <c r="I130" s="100">
        <f t="shared" si="22"/>
        <v>0</v>
      </c>
      <c r="J130" s="100"/>
      <c r="K130" s="100"/>
      <c r="L130" s="100"/>
      <c r="M130" s="100">
        <f t="shared" si="26"/>
        <v>3239.3870000000002</v>
      </c>
      <c r="N130" s="100" t="s">
        <v>16</v>
      </c>
      <c r="O130" s="57"/>
      <c r="P130" s="119"/>
      <c r="Q130" s="58">
        <f t="shared" si="16"/>
        <v>0</v>
      </c>
      <c r="R130" s="51"/>
      <c r="S130" s="51"/>
      <c r="T130" s="85"/>
      <c r="U130" s="111" t="s">
        <v>405</v>
      </c>
      <c r="V130" s="79">
        <f t="shared" si="24"/>
        <v>3239.3870000000002</v>
      </c>
      <c r="W130" s="70"/>
    </row>
    <row r="131" spans="1:25" ht="27.6" hidden="1" outlineLevel="2" x14ac:dyDescent="0.3">
      <c r="A131" s="1"/>
      <c r="B131" s="97">
        <f t="shared" si="15"/>
        <v>117</v>
      </c>
      <c r="C131" s="105" t="s">
        <v>79</v>
      </c>
      <c r="D131" s="138" t="s">
        <v>18</v>
      </c>
      <c r="E131" s="99" t="s">
        <v>177</v>
      </c>
      <c r="F131" s="100">
        <v>1763.9290000000001</v>
      </c>
      <c r="G131" s="101" t="s">
        <v>15</v>
      </c>
      <c r="H131" s="100">
        <f t="shared" si="25"/>
        <v>1763.9290000000001</v>
      </c>
      <c r="I131" s="100">
        <f t="shared" si="22"/>
        <v>0</v>
      </c>
      <c r="J131" s="100"/>
      <c r="K131" s="100"/>
      <c r="L131" s="100"/>
      <c r="M131" s="100">
        <f t="shared" si="26"/>
        <v>1763.9290000000001</v>
      </c>
      <c r="N131" s="100" t="s">
        <v>16</v>
      </c>
      <c r="O131" s="57"/>
      <c r="P131" s="119"/>
      <c r="Q131" s="58">
        <f t="shared" si="16"/>
        <v>0</v>
      </c>
      <c r="R131" s="51"/>
      <c r="S131" s="51"/>
      <c r="T131" s="85"/>
      <c r="U131" s="111" t="s">
        <v>405</v>
      </c>
      <c r="V131" s="79">
        <f t="shared" si="24"/>
        <v>1763.9290000000001</v>
      </c>
      <c r="W131" s="70"/>
    </row>
    <row r="132" spans="1:25" ht="27.6" hidden="1" outlineLevel="2" x14ac:dyDescent="0.3">
      <c r="A132" s="1"/>
      <c r="B132" s="97">
        <f t="shared" si="15"/>
        <v>118</v>
      </c>
      <c r="C132" s="105" t="s">
        <v>78</v>
      </c>
      <c r="D132" s="138" t="s">
        <v>18</v>
      </c>
      <c r="E132" s="99" t="s">
        <v>177</v>
      </c>
      <c r="F132" s="100">
        <v>1618.2719999999999</v>
      </c>
      <c r="G132" s="101" t="s">
        <v>15</v>
      </c>
      <c r="H132" s="100">
        <f t="shared" si="25"/>
        <v>1618.2719999999999</v>
      </c>
      <c r="I132" s="100">
        <f t="shared" si="22"/>
        <v>0</v>
      </c>
      <c r="J132" s="100"/>
      <c r="K132" s="100"/>
      <c r="L132" s="100"/>
      <c r="M132" s="100">
        <f t="shared" si="26"/>
        <v>1618.2719999999999</v>
      </c>
      <c r="N132" s="100" t="s">
        <v>16</v>
      </c>
      <c r="O132" s="57"/>
      <c r="P132" s="119"/>
      <c r="Q132" s="58">
        <f t="shared" si="16"/>
        <v>0</v>
      </c>
      <c r="R132" s="51"/>
      <c r="S132" s="51"/>
      <c r="T132" s="85"/>
      <c r="U132" s="111" t="s">
        <v>405</v>
      </c>
      <c r="V132" s="79">
        <f t="shared" si="24"/>
        <v>1618.2719999999999</v>
      </c>
      <c r="W132" s="70"/>
    </row>
    <row r="133" spans="1:25" ht="27.6" hidden="1" outlineLevel="2" x14ac:dyDescent="0.3">
      <c r="A133" s="1"/>
      <c r="B133" s="97">
        <f t="shared" si="15"/>
        <v>119</v>
      </c>
      <c r="C133" s="105" t="s">
        <v>81</v>
      </c>
      <c r="D133" s="138" t="s">
        <v>18</v>
      </c>
      <c r="E133" s="99" t="s">
        <v>177</v>
      </c>
      <c r="F133" s="100">
        <v>1036.7460000000001</v>
      </c>
      <c r="G133" s="101" t="s">
        <v>15</v>
      </c>
      <c r="H133" s="100">
        <f t="shared" si="25"/>
        <v>1036.7460000000001</v>
      </c>
      <c r="I133" s="100">
        <f t="shared" si="22"/>
        <v>0</v>
      </c>
      <c r="J133" s="100"/>
      <c r="K133" s="100"/>
      <c r="L133" s="100"/>
      <c r="M133" s="100">
        <f t="shared" si="26"/>
        <v>1036.7460000000001</v>
      </c>
      <c r="N133" s="100" t="s">
        <v>16</v>
      </c>
      <c r="O133" s="57"/>
      <c r="P133" s="119"/>
      <c r="Q133" s="58">
        <f t="shared" si="16"/>
        <v>0</v>
      </c>
      <c r="R133" s="51"/>
      <c r="S133" s="51"/>
      <c r="T133" s="85"/>
      <c r="U133" s="111" t="s">
        <v>405</v>
      </c>
      <c r="V133" s="79">
        <f t="shared" si="24"/>
        <v>1036.7460000000001</v>
      </c>
      <c r="W133" s="70"/>
    </row>
    <row r="134" spans="1:25" ht="27.6" hidden="1" outlineLevel="2" x14ac:dyDescent="0.3">
      <c r="A134" s="1"/>
      <c r="B134" s="97">
        <f t="shared" si="15"/>
        <v>120</v>
      </c>
      <c r="C134" s="106" t="s">
        <v>39</v>
      </c>
      <c r="D134" s="143" t="s">
        <v>423</v>
      </c>
      <c r="E134" s="99" t="s">
        <v>40</v>
      </c>
      <c r="F134" s="100">
        <v>2050</v>
      </c>
      <c r="G134" s="101" t="s">
        <v>15</v>
      </c>
      <c r="H134" s="100">
        <f t="shared" si="25"/>
        <v>2050</v>
      </c>
      <c r="I134" s="100"/>
      <c r="J134" s="100"/>
      <c r="K134" s="100"/>
      <c r="L134" s="100"/>
      <c r="M134" s="100">
        <f t="shared" si="26"/>
        <v>2050</v>
      </c>
      <c r="N134" s="100" t="s">
        <v>16</v>
      </c>
      <c r="O134" s="57"/>
      <c r="P134" s="119"/>
      <c r="Q134" s="58">
        <f t="shared" si="16"/>
        <v>0</v>
      </c>
      <c r="R134" s="51"/>
      <c r="S134" s="51"/>
      <c r="T134" s="85"/>
      <c r="U134" s="111" t="s">
        <v>405</v>
      </c>
      <c r="V134" s="79">
        <f t="shared" si="24"/>
        <v>2050</v>
      </c>
      <c r="W134" s="70"/>
    </row>
    <row r="135" spans="1:25" ht="41.45" hidden="1" outlineLevel="2" x14ac:dyDescent="0.3">
      <c r="A135" s="1"/>
      <c r="B135" s="97">
        <f t="shared" si="15"/>
        <v>121</v>
      </c>
      <c r="C135" s="102" t="s">
        <v>25</v>
      </c>
      <c r="D135" s="143" t="s">
        <v>423</v>
      </c>
      <c r="E135" s="99" t="s">
        <v>20</v>
      </c>
      <c r="F135" s="100">
        <v>530.77599999999995</v>
      </c>
      <c r="G135" s="101" t="s">
        <v>15</v>
      </c>
      <c r="H135" s="100">
        <v>530.77599999999995</v>
      </c>
      <c r="I135" s="100">
        <f>J135+K135</f>
        <v>0</v>
      </c>
      <c r="J135" s="100"/>
      <c r="K135" s="100"/>
      <c r="L135" s="100">
        <v>424.61599999999999</v>
      </c>
      <c r="M135" s="100">
        <v>106.16</v>
      </c>
      <c r="N135" s="100" t="s">
        <v>16</v>
      </c>
      <c r="O135" s="57"/>
      <c r="P135" s="119"/>
      <c r="Q135" s="58">
        <f t="shared" si="16"/>
        <v>0</v>
      </c>
      <c r="R135" s="51"/>
      <c r="S135" s="51"/>
      <c r="T135" s="85"/>
      <c r="U135" s="111" t="s">
        <v>405</v>
      </c>
      <c r="V135" s="79">
        <f t="shared" si="24"/>
        <v>530.77599999999995</v>
      </c>
      <c r="W135" s="70"/>
    </row>
    <row r="136" spans="1:25" ht="60" outlineLevel="2" x14ac:dyDescent="0.25">
      <c r="A136" s="1">
        <v>33</v>
      </c>
      <c r="B136" s="1">
        <f t="shared" si="15"/>
        <v>122</v>
      </c>
      <c r="C136" s="2" t="s">
        <v>262</v>
      </c>
      <c r="D136" s="108" t="s">
        <v>423</v>
      </c>
      <c r="E136" s="4" t="s">
        <v>14</v>
      </c>
      <c r="F136" s="168">
        <v>30</v>
      </c>
      <c r="G136" s="186">
        <v>2020</v>
      </c>
      <c r="H136" s="100">
        <f>F136</f>
        <v>30</v>
      </c>
      <c r="I136" s="100">
        <f t="shared" ref="I136:I148" si="27">J136+K136</f>
        <v>0</v>
      </c>
      <c r="J136" s="100"/>
      <c r="K136" s="100"/>
      <c r="L136" s="100"/>
      <c r="M136" s="100">
        <f>H136</f>
        <v>30</v>
      </c>
      <c r="N136" s="100" t="s">
        <v>16</v>
      </c>
      <c r="O136" s="57">
        <v>0</v>
      </c>
      <c r="P136" s="119">
        <v>20</v>
      </c>
      <c r="Q136" s="58">
        <f t="shared" si="16"/>
        <v>20</v>
      </c>
      <c r="R136" s="51">
        <v>100</v>
      </c>
      <c r="S136" s="51" t="s">
        <v>410</v>
      </c>
      <c r="T136" s="168">
        <v>20</v>
      </c>
      <c r="U136" s="190">
        <f t="shared" ref="U136:U137" si="28">T136-F136</f>
        <v>-10</v>
      </c>
      <c r="V136" s="79">
        <f t="shared" si="24"/>
        <v>10</v>
      </c>
      <c r="W136" s="70"/>
    </row>
    <row r="137" spans="1:25" ht="45" outlineLevel="2" x14ac:dyDescent="0.25">
      <c r="A137" s="1">
        <v>34</v>
      </c>
      <c r="B137" s="1">
        <f t="shared" si="15"/>
        <v>123</v>
      </c>
      <c r="C137" s="2" t="s">
        <v>263</v>
      </c>
      <c r="D137" s="108" t="s">
        <v>423</v>
      </c>
      <c r="E137" s="4" t="s">
        <v>14</v>
      </c>
      <c r="F137" s="168">
        <v>474.20699999999999</v>
      </c>
      <c r="G137" s="186">
        <v>2020</v>
      </c>
      <c r="H137" s="100">
        <f>F137</f>
        <v>474.20699999999999</v>
      </c>
      <c r="I137" s="100">
        <f t="shared" si="27"/>
        <v>0</v>
      </c>
      <c r="J137" s="100"/>
      <c r="K137" s="100"/>
      <c r="L137" s="100"/>
      <c r="M137" s="100">
        <f>H137</f>
        <v>474.20699999999999</v>
      </c>
      <c r="N137" s="100" t="s">
        <v>16</v>
      </c>
      <c r="O137" s="57">
        <v>0</v>
      </c>
      <c r="P137" s="119">
        <v>435.76692000000003</v>
      </c>
      <c r="Q137" s="58">
        <f t="shared" si="16"/>
        <v>435.76692000000003</v>
      </c>
      <c r="R137" s="51">
        <v>100</v>
      </c>
      <c r="S137" s="51" t="s">
        <v>410</v>
      </c>
      <c r="T137" s="168">
        <v>455.61700000000002</v>
      </c>
      <c r="U137" s="190">
        <f t="shared" si="28"/>
        <v>-18.589999999999975</v>
      </c>
      <c r="V137" s="79">
        <f t="shared" si="24"/>
        <v>18.589999999999975</v>
      </c>
      <c r="W137" s="70"/>
    </row>
    <row r="138" spans="1:25" ht="41.45" hidden="1" outlineLevel="2" x14ac:dyDescent="0.3">
      <c r="A138" s="1"/>
      <c r="B138" s="97">
        <f t="shared" si="15"/>
        <v>124</v>
      </c>
      <c r="C138" s="102" t="s">
        <v>264</v>
      </c>
      <c r="D138" s="143" t="s">
        <v>423</v>
      </c>
      <c r="E138" s="99" t="s">
        <v>14</v>
      </c>
      <c r="F138" s="100">
        <v>1900</v>
      </c>
      <c r="G138" s="104">
        <v>2020</v>
      </c>
      <c r="H138" s="100">
        <f>+I138+L138+M138</f>
        <v>1900</v>
      </c>
      <c r="I138" s="100">
        <f t="shared" si="27"/>
        <v>0</v>
      </c>
      <c r="J138" s="100"/>
      <c r="K138" s="100"/>
      <c r="L138" s="100"/>
      <c r="M138" s="100">
        <v>1900</v>
      </c>
      <c r="N138" s="100" t="s">
        <v>16</v>
      </c>
      <c r="O138" s="57">
        <v>0</v>
      </c>
      <c r="P138" s="119">
        <v>0</v>
      </c>
      <c r="Q138" s="58">
        <f t="shared" si="16"/>
        <v>0</v>
      </c>
      <c r="R138" s="51">
        <v>0</v>
      </c>
      <c r="S138" s="51">
        <v>0</v>
      </c>
      <c r="T138" s="85"/>
      <c r="U138" s="111" t="s">
        <v>405</v>
      </c>
      <c r="V138" s="79">
        <f t="shared" si="24"/>
        <v>1900</v>
      </c>
      <c r="W138" s="70"/>
    </row>
    <row r="139" spans="1:25" ht="45" outlineLevel="2" x14ac:dyDescent="0.25">
      <c r="A139" s="1">
        <v>35</v>
      </c>
      <c r="B139" s="1">
        <f t="shared" si="15"/>
        <v>125</v>
      </c>
      <c r="C139" s="2" t="s">
        <v>265</v>
      </c>
      <c r="D139" s="103" t="s">
        <v>423</v>
      </c>
      <c r="E139" s="4" t="s">
        <v>14</v>
      </c>
      <c r="F139" s="168">
        <v>709.57</v>
      </c>
      <c r="G139" s="186">
        <v>2020</v>
      </c>
      <c r="H139" s="100">
        <f t="shared" ref="H139:H148" si="29">+I139+L139+M139</f>
        <v>580</v>
      </c>
      <c r="I139" s="100">
        <f t="shared" si="27"/>
        <v>0</v>
      </c>
      <c r="J139" s="100"/>
      <c r="K139" s="100"/>
      <c r="L139" s="100"/>
      <c r="M139" s="100">
        <v>580</v>
      </c>
      <c r="N139" s="100" t="s">
        <v>16</v>
      </c>
      <c r="O139" s="57">
        <v>0</v>
      </c>
      <c r="P139" s="119">
        <v>630.69695000000002</v>
      </c>
      <c r="Q139" s="58">
        <f t="shared" si="16"/>
        <v>630.69695000000002</v>
      </c>
      <c r="R139" s="51">
        <v>100</v>
      </c>
      <c r="S139" s="51" t="s">
        <v>410</v>
      </c>
      <c r="T139" s="168">
        <v>667.47794999999996</v>
      </c>
      <c r="U139" s="190">
        <f t="shared" ref="U139:U141" si="30">T139-F139</f>
        <v>-42.092050000000086</v>
      </c>
      <c r="V139" s="79">
        <f t="shared" si="24"/>
        <v>42.092050000000086</v>
      </c>
      <c r="W139" s="70"/>
    </row>
    <row r="140" spans="1:25" ht="45" outlineLevel="2" x14ac:dyDescent="0.25">
      <c r="A140" s="1">
        <v>36</v>
      </c>
      <c r="B140" s="1">
        <f t="shared" si="15"/>
        <v>126</v>
      </c>
      <c r="C140" s="2" t="s">
        <v>266</v>
      </c>
      <c r="D140" s="103" t="s">
        <v>423</v>
      </c>
      <c r="E140" s="4" t="s">
        <v>20</v>
      </c>
      <c r="F140" s="168">
        <v>800</v>
      </c>
      <c r="G140" s="186">
        <v>2020</v>
      </c>
      <c r="H140" s="100">
        <f t="shared" si="29"/>
        <v>800</v>
      </c>
      <c r="I140" s="100">
        <f t="shared" si="27"/>
        <v>0</v>
      </c>
      <c r="J140" s="100"/>
      <c r="K140" s="100"/>
      <c r="L140" s="100"/>
      <c r="M140" s="100">
        <v>800</v>
      </c>
      <c r="N140" s="100" t="s">
        <v>16</v>
      </c>
      <c r="O140" s="57">
        <v>0</v>
      </c>
      <c r="P140" s="119">
        <v>721.67346999999995</v>
      </c>
      <c r="Q140" s="58">
        <f t="shared" si="16"/>
        <v>721.67346999999995</v>
      </c>
      <c r="R140" s="51">
        <v>100</v>
      </c>
      <c r="S140" s="51" t="s">
        <v>410</v>
      </c>
      <c r="T140" s="168">
        <v>765.47447</v>
      </c>
      <c r="U140" s="190">
        <f t="shared" si="30"/>
        <v>-34.525530000000003</v>
      </c>
      <c r="V140" s="79">
        <f t="shared" si="24"/>
        <v>34.525530000000003</v>
      </c>
      <c r="W140" s="70"/>
    </row>
    <row r="141" spans="1:25" ht="45" outlineLevel="2" x14ac:dyDescent="0.25">
      <c r="A141" s="1">
        <v>37</v>
      </c>
      <c r="B141" s="1">
        <f t="shared" si="15"/>
        <v>127</v>
      </c>
      <c r="C141" s="2" t="s">
        <v>267</v>
      </c>
      <c r="D141" s="103" t="s">
        <v>423</v>
      </c>
      <c r="E141" s="4" t="s">
        <v>40</v>
      </c>
      <c r="F141" s="168">
        <v>640</v>
      </c>
      <c r="G141" s="186">
        <v>2020</v>
      </c>
      <c r="H141" s="100">
        <f t="shared" si="29"/>
        <v>640</v>
      </c>
      <c r="I141" s="100">
        <f t="shared" si="27"/>
        <v>0</v>
      </c>
      <c r="J141" s="100"/>
      <c r="K141" s="100"/>
      <c r="L141" s="100"/>
      <c r="M141" s="100">
        <v>640</v>
      </c>
      <c r="N141" s="100" t="s">
        <v>16</v>
      </c>
      <c r="O141" s="57">
        <v>0</v>
      </c>
      <c r="P141" s="119">
        <v>595.33771000000002</v>
      </c>
      <c r="Q141" s="58">
        <f t="shared" si="16"/>
        <v>595.33771000000002</v>
      </c>
      <c r="R141" s="51">
        <v>100</v>
      </c>
      <c r="S141" s="51" t="s">
        <v>410</v>
      </c>
      <c r="T141" s="168">
        <v>622.44570999999996</v>
      </c>
      <c r="U141" s="190">
        <f t="shared" si="30"/>
        <v>-17.554290000000037</v>
      </c>
      <c r="V141" s="79">
        <f t="shared" si="24"/>
        <v>17.554290000000037</v>
      </c>
      <c r="W141" s="70"/>
    </row>
    <row r="142" spans="1:25" ht="41.45" hidden="1" outlineLevel="2" x14ac:dyDescent="0.3">
      <c r="A142" s="1"/>
      <c r="B142" s="97">
        <f t="shared" si="15"/>
        <v>128</v>
      </c>
      <c r="C142" s="102" t="s">
        <v>268</v>
      </c>
      <c r="D142" s="143" t="s">
        <v>423</v>
      </c>
      <c r="E142" s="99" t="s">
        <v>14</v>
      </c>
      <c r="F142" s="100">
        <v>213.916</v>
      </c>
      <c r="G142" s="104">
        <v>2020</v>
      </c>
      <c r="H142" s="100">
        <f t="shared" si="29"/>
        <v>213.916</v>
      </c>
      <c r="I142" s="100">
        <f t="shared" si="27"/>
        <v>0</v>
      </c>
      <c r="J142" s="100"/>
      <c r="K142" s="100"/>
      <c r="L142" s="100"/>
      <c r="M142" s="100">
        <v>213.916</v>
      </c>
      <c r="N142" s="100" t="s">
        <v>16</v>
      </c>
      <c r="O142" s="57"/>
      <c r="P142" s="119"/>
      <c r="Q142" s="58">
        <f t="shared" si="16"/>
        <v>0</v>
      </c>
      <c r="R142" s="51"/>
      <c r="S142" s="51"/>
      <c r="T142" s="85">
        <v>20.239999999999998</v>
      </c>
      <c r="U142" s="111" t="s">
        <v>405</v>
      </c>
      <c r="V142" s="79">
        <f t="shared" si="24"/>
        <v>193.67599999999999</v>
      </c>
      <c r="W142" s="70"/>
    </row>
    <row r="143" spans="1:25" ht="45" outlineLevel="2" x14ac:dyDescent="0.25">
      <c r="A143" s="1">
        <v>38</v>
      </c>
      <c r="B143" s="1">
        <f t="shared" si="15"/>
        <v>129</v>
      </c>
      <c r="C143" s="2" t="s">
        <v>269</v>
      </c>
      <c r="D143" s="103" t="s">
        <v>407</v>
      </c>
      <c r="E143" s="4" t="s">
        <v>14</v>
      </c>
      <c r="F143" s="168">
        <v>1487</v>
      </c>
      <c r="G143" s="186">
        <v>2020</v>
      </c>
      <c r="H143" s="100">
        <f t="shared" si="29"/>
        <v>1487</v>
      </c>
      <c r="I143" s="100">
        <f t="shared" si="27"/>
        <v>0</v>
      </c>
      <c r="J143" s="100"/>
      <c r="K143" s="100"/>
      <c r="L143" s="100"/>
      <c r="M143" s="100">
        <v>1487</v>
      </c>
      <c r="N143" s="100" t="s">
        <v>16</v>
      </c>
      <c r="O143" s="57"/>
      <c r="P143" s="119">
        <v>1352.17</v>
      </c>
      <c r="Q143" s="58">
        <f t="shared" si="16"/>
        <v>1352.17</v>
      </c>
      <c r="R143" s="67">
        <v>100</v>
      </c>
      <c r="S143" s="57" t="s">
        <v>408</v>
      </c>
      <c r="T143" s="168">
        <v>1346.8191400000001</v>
      </c>
      <c r="U143" s="190">
        <f t="shared" ref="U143:U152" si="31">T143-F143</f>
        <v>-140.18085999999994</v>
      </c>
      <c r="V143" s="79">
        <f t="shared" si="24"/>
        <v>140.18085999999994</v>
      </c>
      <c r="W143" s="70"/>
      <c r="X143" s="90">
        <v>100</v>
      </c>
      <c r="Y143" s="87" t="s">
        <v>410</v>
      </c>
    </row>
    <row r="144" spans="1:25" ht="60" outlineLevel="2" x14ac:dyDescent="0.25">
      <c r="A144" s="1">
        <v>39</v>
      </c>
      <c r="B144" s="1">
        <f t="shared" ref="B144:B182" si="32">B143+1</f>
        <v>130</v>
      </c>
      <c r="C144" s="2" t="s">
        <v>409</v>
      </c>
      <c r="D144" s="103" t="s">
        <v>407</v>
      </c>
      <c r="E144" s="4" t="s">
        <v>14</v>
      </c>
      <c r="F144" s="168">
        <v>1490</v>
      </c>
      <c r="G144" s="185">
        <v>2020</v>
      </c>
      <c r="H144" s="100">
        <f t="shared" si="29"/>
        <v>1490</v>
      </c>
      <c r="I144" s="100">
        <f t="shared" si="27"/>
        <v>0</v>
      </c>
      <c r="J144" s="100"/>
      <c r="K144" s="100"/>
      <c r="L144" s="100"/>
      <c r="M144" s="100">
        <v>1490</v>
      </c>
      <c r="N144" s="100" t="s">
        <v>16</v>
      </c>
      <c r="O144" s="57"/>
      <c r="P144" s="119">
        <v>1446.52</v>
      </c>
      <c r="Q144" s="58">
        <f t="shared" ref="Q144:Q207" si="33">SUM(O144:P144)</f>
        <v>1446.52</v>
      </c>
      <c r="R144" s="57">
        <v>100</v>
      </c>
      <c r="S144" s="57" t="s">
        <v>408</v>
      </c>
      <c r="T144" s="168">
        <v>1446.5232599999999</v>
      </c>
      <c r="U144" s="190">
        <f t="shared" si="31"/>
        <v>-43.476740000000063</v>
      </c>
      <c r="V144" s="79">
        <f t="shared" si="24"/>
        <v>43.476740000000063</v>
      </c>
      <c r="W144" s="70"/>
      <c r="X144" s="90">
        <v>100</v>
      </c>
      <c r="Y144" s="87" t="s">
        <v>410</v>
      </c>
    </row>
    <row r="145" spans="1:26" ht="45" outlineLevel="2" x14ac:dyDescent="0.25">
      <c r="A145" s="1">
        <v>40</v>
      </c>
      <c r="B145" s="1">
        <f t="shared" si="32"/>
        <v>131</v>
      </c>
      <c r="C145" s="2" t="s">
        <v>270</v>
      </c>
      <c r="D145" s="103" t="s">
        <v>407</v>
      </c>
      <c r="E145" s="4" t="s">
        <v>14</v>
      </c>
      <c r="F145" s="168">
        <v>1496</v>
      </c>
      <c r="G145" s="185">
        <v>2020</v>
      </c>
      <c r="H145" s="100">
        <f t="shared" si="29"/>
        <v>1496</v>
      </c>
      <c r="I145" s="100">
        <f t="shared" si="27"/>
        <v>0</v>
      </c>
      <c r="J145" s="100"/>
      <c r="K145" s="100"/>
      <c r="L145" s="100"/>
      <c r="M145" s="100">
        <v>1496</v>
      </c>
      <c r="N145" s="100" t="s">
        <v>16</v>
      </c>
      <c r="O145" s="57"/>
      <c r="P145" s="119">
        <v>1480.87</v>
      </c>
      <c r="Q145" s="58">
        <f t="shared" si="33"/>
        <v>1480.87</v>
      </c>
      <c r="R145" s="57">
        <v>100</v>
      </c>
      <c r="S145" s="57" t="s">
        <v>408</v>
      </c>
      <c r="T145" s="168">
        <v>1480.8709200000001</v>
      </c>
      <c r="U145" s="190">
        <f t="shared" si="31"/>
        <v>-15.129079999999931</v>
      </c>
      <c r="V145" s="79">
        <f t="shared" si="24"/>
        <v>15.129079999999931</v>
      </c>
      <c r="W145" s="70"/>
      <c r="X145" s="90">
        <v>100</v>
      </c>
      <c r="Y145" s="87" t="s">
        <v>410</v>
      </c>
    </row>
    <row r="146" spans="1:26" ht="45" outlineLevel="2" x14ac:dyDescent="0.25">
      <c r="A146" s="1">
        <v>41</v>
      </c>
      <c r="B146" s="1">
        <f t="shared" si="32"/>
        <v>132</v>
      </c>
      <c r="C146" s="2" t="s">
        <v>271</v>
      </c>
      <c r="D146" s="103" t="s">
        <v>423</v>
      </c>
      <c r="E146" s="4" t="s">
        <v>14</v>
      </c>
      <c r="F146" s="168">
        <v>41.537999999999997</v>
      </c>
      <c r="G146" s="185">
        <v>2020</v>
      </c>
      <c r="H146" s="133">
        <f t="shared" si="29"/>
        <v>41.537999999999997</v>
      </c>
      <c r="I146" s="100">
        <f t="shared" si="27"/>
        <v>0</v>
      </c>
      <c r="J146" s="100"/>
      <c r="K146" s="100"/>
      <c r="L146" s="100"/>
      <c r="M146" s="133">
        <v>41.537999999999997</v>
      </c>
      <c r="N146" s="100" t="s">
        <v>16</v>
      </c>
      <c r="O146" s="57">
        <v>0</v>
      </c>
      <c r="P146" s="119">
        <v>41.537999999999997</v>
      </c>
      <c r="Q146" s="58">
        <f t="shared" si="33"/>
        <v>41.537999999999997</v>
      </c>
      <c r="R146" s="51">
        <v>100</v>
      </c>
      <c r="S146" s="51" t="s">
        <v>410</v>
      </c>
      <c r="T146" s="168">
        <v>41.537999999999997</v>
      </c>
      <c r="U146" s="190">
        <f t="shared" si="31"/>
        <v>0</v>
      </c>
      <c r="V146" s="79">
        <f t="shared" si="24"/>
        <v>0</v>
      </c>
      <c r="W146" s="70"/>
    </row>
    <row r="147" spans="1:26" ht="30" outlineLevel="2" x14ac:dyDescent="0.25">
      <c r="A147" s="1">
        <v>42</v>
      </c>
      <c r="B147" s="1">
        <f t="shared" si="32"/>
        <v>133</v>
      </c>
      <c r="C147" s="2" t="s">
        <v>272</v>
      </c>
      <c r="D147" s="103" t="s">
        <v>423</v>
      </c>
      <c r="E147" s="4" t="s">
        <v>14</v>
      </c>
      <c r="F147" s="168">
        <v>41.103999999999999</v>
      </c>
      <c r="G147" s="185">
        <v>2020</v>
      </c>
      <c r="H147" s="133">
        <f t="shared" si="29"/>
        <v>41.103999999999999</v>
      </c>
      <c r="I147" s="100">
        <f t="shared" si="27"/>
        <v>0</v>
      </c>
      <c r="J147" s="100"/>
      <c r="K147" s="100"/>
      <c r="L147" s="100"/>
      <c r="M147" s="133">
        <v>41.103999999999999</v>
      </c>
      <c r="N147" s="100" t="s">
        <v>16</v>
      </c>
      <c r="O147" s="57">
        <v>0</v>
      </c>
      <c r="P147" s="119">
        <v>41.103999999999999</v>
      </c>
      <c r="Q147" s="58">
        <f t="shared" si="33"/>
        <v>41.103999999999999</v>
      </c>
      <c r="R147" s="51">
        <v>100</v>
      </c>
      <c r="S147" s="51" t="s">
        <v>410</v>
      </c>
      <c r="T147" s="168">
        <v>41.103999999999999</v>
      </c>
      <c r="U147" s="190">
        <f t="shared" si="31"/>
        <v>0</v>
      </c>
      <c r="V147" s="79">
        <f t="shared" si="24"/>
        <v>0</v>
      </c>
      <c r="W147" s="70"/>
    </row>
    <row r="148" spans="1:26" ht="45" outlineLevel="2" x14ac:dyDescent="0.25">
      <c r="A148" s="1">
        <v>43</v>
      </c>
      <c r="B148" s="1">
        <f t="shared" si="32"/>
        <v>134</v>
      </c>
      <c r="C148" s="2" t="s">
        <v>273</v>
      </c>
      <c r="D148" s="103" t="s">
        <v>423</v>
      </c>
      <c r="E148" s="4" t="s">
        <v>14</v>
      </c>
      <c r="F148" s="168">
        <v>40.692</v>
      </c>
      <c r="G148" s="185">
        <v>2020</v>
      </c>
      <c r="H148" s="133">
        <f t="shared" si="29"/>
        <v>40.692</v>
      </c>
      <c r="I148" s="100">
        <f t="shared" si="27"/>
        <v>0</v>
      </c>
      <c r="J148" s="100"/>
      <c r="K148" s="100"/>
      <c r="L148" s="100"/>
      <c r="M148" s="133">
        <v>40.692</v>
      </c>
      <c r="N148" s="100" t="s">
        <v>16</v>
      </c>
      <c r="O148" s="57">
        <v>0</v>
      </c>
      <c r="P148" s="119">
        <v>40.692</v>
      </c>
      <c r="Q148" s="58">
        <f t="shared" si="33"/>
        <v>40.692</v>
      </c>
      <c r="R148" s="51">
        <v>100</v>
      </c>
      <c r="S148" s="51" t="s">
        <v>410</v>
      </c>
      <c r="T148" s="168">
        <v>40.692</v>
      </c>
      <c r="U148" s="190">
        <f t="shared" si="31"/>
        <v>0</v>
      </c>
      <c r="V148" s="79">
        <f t="shared" si="24"/>
        <v>0</v>
      </c>
      <c r="W148" s="70"/>
    </row>
    <row r="149" spans="1:26" ht="45" outlineLevel="2" x14ac:dyDescent="0.25">
      <c r="A149" s="1">
        <v>44</v>
      </c>
      <c r="B149" s="1">
        <f t="shared" si="32"/>
        <v>135</v>
      </c>
      <c r="C149" s="2" t="s">
        <v>274</v>
      </c>
      <c r="D149" s="103" t="s">
        <v>423</v>
      </c>
      <c r="E149" s="4" t="s">
        <v>14</v>
      </c>
      <c r="F149" s="168">
        <v>38.329000000000001</v>
      </c>
      <c r="G149" s="185">
        <v>2020</v>
      </c>
      <c r="H149" s="133">
        <f>+I149+L149+M149</f>
        <v>38.329000000000001</v>
      </c>
      <c r="I149" s="100">
        <f>J149+K149</f>
        <v>0</v>
      </c>
      <c r="J149" s="100"/>
      <c r="K149" s="100"/>
      <c r="L149" s="100"/>
      <c r="M149" s="133">
        <v>38.329000000000001</v>
      </c>
      <c r="N149" s="100" t="s">
        <v>16</v>
      </c>
      <c r="O149" s="57">
        <v>0</v>
      </c>
      <c r="P149" s="119">
        <v>38.329000000000001</v>
      </c>
      <c r="Q149" s="58">
        <f t="shared" si="33"/>
        <v>38.329000000000001</v>
      </c>
      <c r="R149" s="51">
        <v>100</v>
      </c>
      <c r="S149" s="51" t="s">
        <v>410</v>
      </c>
      <c r="T149" s="168">
        <v>38.329000000000001</v>
      </c>
      <c r="U149" s="190">
        <f t="shared" si="31"/>
        <v>0</v>
      </c>
      <c r="V149" s="79">
        <f t="shared" si="24"/>
        <v>0</v>
      </c>
      <c r="W149" s="70"/>
    </row>
    <row r="150" spans="1:26" ht="45" outlineLevel="2" x14ac:dyDescent="0.25">
      <c r="A150" s="1">
        <v>45</v>
      </c>
      <c r="B150" s="1">
        <f t="shared" si="32"/>
        <v>136</v>
      </c>
      <c r="C150" s="2" t="s">
        <v>279</v>
      </c>
      <c r="D150" s="103" t="s">
        <v>423</v>
      </c>
      <c r="E150" s="4" t="s">
        <v>14</v>
      </c>
      <c r="F150" s="168">
        <v>298.49588</v>
      </c>
      <c r="G150" s="186">
        <v>2020</v>
      </c>
      <c r="H150" s="109">
        <f>F150</f>
        <v>298.49588</v>
      </c>
      <c r="I150" s="100">
        <f>J150+K150</f>
        <v>0</v>
      </c>
      <c r="J150" s="100"/>
      <c r="K150" s="100"/>
      <c r="L150" s="100"/>
      <c r="M150" s="109">
        <f>H150</f>
        <v>298.49588</v>
      </c>
      <c r="N150" s="100" t="s">
        <v>16</v>
      </c>
      <c r="O150" s="57">
        <v>0</v>
      </c>
      <c r="P150" s="119">
        <v>298.5</v>
      </c>
      <c r="Q150" s="58">
        <f t="shared" si="33"/>
        <v>298.5</v>
      </c>
      <c r="R150" s="51">
        <v>100</v>
      </c>
      <c r="S150" s="51" t="s">
        <v>410</v>
      </c>
      <c r="T150" s="168">
        <v>298.49588</v>
      </c>
      <c r="U150" s="190">
        <f t="shared" si="31"/>
        <v>0</v>
      </c>
      <c r="V150" s="79">
        <f t="shared" si="24"/>
        <v>0</v>
      </c>
      <c r="W150" s="70"/>
    </row>
    <row r="151" spans="1:26" ht="60" outlineLevel="2" x14ac:dyDescent="0.25">
      <c r="A151" s="1">
        <v>46</v>
      </c>
      <c r="B151" s="1">
        <f t="shared" si="32"/>
        <v>137</v>
      </c>
      <c r="C151" s="2" t="s">
        <v>280</v>
      </c>
      <c r="D151" s="103" t="s">
        <v>423</v>
      </c>
      <c r="E151" s="4" t="s">
        <v>14</v>
      </c>
      <c r="F151" s="168">
        <v>282.61011999999999</v>
      </c>
      <c r="G151" s="186">
        <v>2020</v>
      </c>
      <c r="H151" s="109">
        <f>F151</f>
        <v>282.61011999999999</v>
      </c>
      <c r="I151" s="100">
        <f>J151+K151</f>
        <v>0</v>
      </c>
      <c r="J151" s="100"/>
      <c r="K151" s="100"/>
      <c r="L151" s="100"/>
      <c r="M151" s="109">
        <f>H151</f>
        <v>282.61011999999999</v>
      </c>
      <c r="N151" s="100" t="s">
        <v>16</v>
      </c>
      <c r="O151" s="57">
        <v>0</v>
      </c>
      <c r="P151" s="119">
        <v>282.61011999999999</v>
      </c>
      <c r="Q151" s="58">
        <f t="shared" si="33"/>
        <v>282.61011999999999</v>
      </c>
      <c r="R151" s="51">
        <v>100</v>
      </c>
      <c r="S151" s="51" t="s">
        <v>410</v>
      </c>
      <c r="T151" s="168">
        <v>282.61011999999999</v>
      </c>
      <c r="U151" s="190">
        <f t="shared" si="31"/>
        <v>0</v>
      </c>
      <c r="V151" s="79">
        <f t="shared" si="24"/>
        <v>0</v>
      </c>
      <c r="W151" s="70"/>
    </row>
    <row r="152" spans="1:26" ht="60" outlineLevel="2" x14ac:dyDescent="0.25">
      <c r="A152" s="1">
        <v>47</v>
      </c>
      <c r="B152" s="1">
        <f t="shared" si="32"/>
        <v>138</v>
      </c>
      <c r="C152" s="2" t="s">
        <v>281</v>
      </c>
      <c r="D152" s="103" t="s">
        <v>423</v>
      </c>
      <c r="E152" s="4" t="s">
        <v>18</v>
      </c>
      <c r="F152" s="168">
        <v>1071.338</v>
      </c>
      <c r="G152" s="186">
        <v>2020</v>
      </c>
      <c r="H152" s="109">
        <f>+I152+L152+M152</f>
        <v>1071.338</v>
      </c>
      <c r="I152" s="100">
        <f>J152+K152</f>
        <v>0</v>
      </c>
      <c r="J152" s="100"/>
      <c r="K152" s="100"/>
      <c r="L152" s="100"/>
      <c r="M152" s="109">
        <f>F152</f>
        <v>1071.338</v>
      </c>
      <c r="N152" s="100" t="s">
        <v>16</v>
      </c>
      <c r="O152" s="57">
        <v>0</v>
      </c>
      <c r="P152" s="119">
        <v>1010.57381</v>
      </c>
      <c r="Q152" s="58">
        <f t="shared" si="33"/>
        <v>1010.57381</v>
      </c>
      <c r="R152" s="51">
        <v>100</v>
      </c>
      <c r="S152" s="51" t="s">
        <v>410</v>
      </c>
      <c r="T152" s="168">
        <v>1010.57381</v>
      </c>
      <c r="U152" s="190">
        <f t="shared" si="31"/>
        <v>-60.764189999999985</v>
      </c>
      <c r="V152" s="79">
        <f t="shared" si="24"/>
        <v>60.764189999999985</v>
      </c>
      <c r="W152" s="70"/>
    </row>
    <row r="153" spans="1:26" ht="41.45" hidden="1" outlineLevel="2" x14ac:dyDescent="0.3">
      <c r="A153" s="1"/>
      <c r="B153" s="97">
        <f t="shared" si="32"/>
        <v>139</v>
      </c>
      <c r="C153" s="102" t="s">
        <v>300</v>
      </c>
      <c r="D153" s="103" t="s">
        <v>423</v>
      </c>
      <c r="E153" s="99" t="s">
        <v>177</v>
      </c>
      <c r="F153" s="109">
        <v>1452.6369999999999</v>
      </c>
      <c r="G153" s="104">
        <v>2020</v>
      </c>
      <c r="H153" s="109">
        <f>F153</f>
        <v>1452.6369999999999</v>
      </c>
      <c r="I153" s="100"/>
      <c r="J153" s="100"/>
      <c r="K153" s="100"/>
      <c r="L153" s="100"/>
      <c r="M153" s="109">
        <f>F153</f>
        <v>1452.6369999999999</v>
      </c>
      <c r="N153" s="100"/>
      <c r="O153" s="57">
        <v>0</v>
      </c>
      <c r="P153" s="119">
        <v>1330.7305200000001</v>
      </c>
      <c r="Q153" s="58">
        <f t="shared" si="33"/>
        <v>1330.7305200000001</v>
      </c>
      <c r="R153" s="51">
        <v>100</v>
      </c>
      <c r="S153" s="51" t="s">
        <v>410</v>
      </c>
      <c r="T153" s="85">
        <v>1365.62752</v>
      </c>
      <c r="U153" s="111" t="s">
        <v>429</v>
      </c>
      <c r="V153" s="79">
        <f t="shared" si="24"/>
        <v>87.00947999999994</v>
      </c>
      <c r="W153" s="70"/>
    </row>
    <row r="154" spans="1:26" ht="41.45" hidden="1" outlineLevel="2" x14ac:dyDescent="0.3">
      <c r="A154" s="1"/>
      <c r="B154" s="97">
        <f t="shared" si="32"/>
        <v>140</v>
      </c>
      <c r="C154" s="102" t="s">
        <v>301</v>
      </c>
      <c r="D154" s="103" t="s">
        <v>423</v>
      </c>
      <c r="E154" s="99" t="s">
        <v>14</v>
      </c>
      <c r="F154" s="109">
        <v>1499.731</v>
      </c>
      <c r="G154" s="104">
        <v>2020</v>
      </c>
      <c r="H154" s="109">
        <f>F154</f>
        <v>1499.731</v>
      </c>
      <c r="I154" s="100"/>
      <c r="J154" s="100"/>
      <c r="K154" s="100"/>
      <c r="L154" s="100"/>
      <c r="M154" s="109">
        <f>F154</f>
        <v>1499.731</v>
      </c>
      <c r="N154" s="100"/>
      <c r="O154" s="57">
        <v>0</v>
      </c>
      <c r="P154" s="119">
        <v>587.36135000000002</v>
      </c>
      <c r="Q154" s="58">
        <f t="shared" si="33"/>
        <v>587.36135000000002</v>
      </c>
      <c r="R154" s="51"/>
      <c r="S154" s="51" t="s">
        <v>415</v>
      </c>
      <c r="T154" s="85">
        <v>587.36135000000002</v>
      </c>
      <c r="U154" s="132">
        <f>(T154/F154)*100</f>
        <v>39.164446824130458</v>
      </c>
      <c r="V154" s="79">
        <f t="shared" si="24"/>
        <v>912.36964999999998</v>
      </c>
      <c r="W154" s="70"/>
    </row>
    <row r="155" spans="1:26" s="184" customFormat="1" ht="60" x14ac:dyDescent="0.25">
      <c r="A155" s="1">
        <v>48</v>
      </c>
      <c r="B155" s="1">
        <f t="shared" si="32"/>
        <v>141</v>
      </c>
      <c r="C155" s="2" t="s">
        <v>303</v>
      </c>
      <c r="D155" s="103" t="s">
        <v>423</v>
      </c>
      <c r="E155" s="4" t="s">
        <v>14</v>
      </c>
      <c r="F155" s="168">
        <v>46.529000000000003</v>
      </c>
      <c r="G155" s="185">
        <v>2020</v>
      </c>
      <c r="H155" s="100">
        <f t="shared" ref="H155:H156" si="34">F155</f>
        <v>46.529000000000003</v>
      </c>
      <c r="I155" s="100">
        <f t="shared" ref="I155:I163" si="35">J155+K155</f>
        <v>0</v>
      </c>
      <c r="J155" s="100"/>
      <c r="K155" s="100"/>
      <c r="L155" s="100"/>
      <c r="M155" s="100">
        <f>H155</f>
        <v>46.529000000000003</v>
      </c>
      <c r="N155" s="100" t="s">
        <v>16</v>
      </c>
      <c r="O155" s="112">
        <v>0</v>
      </c>
      <c r="P155" s="119">
        <v>46.529000000000003</v>
      </c>
      <c r="Q155" s="58">
        <f t="shared" si="33"/>
        <v>46.529000000000003</v>
      </c>
      <c r="R155" s="51">
        <v>100</v>
      </c>
      <c r="S155" s="51" t="s">
        <v>410</v>
      </c>
      <c r="T155" s="168">
        <v>46.186</v>
      </c>
      <c r="U155" s="190">
        <f>T155-F155</f>
        <v>-0.34300000000000352</v>
      </c>
      <c r="V155" s="79">
        <f t="shared" si="24"/>
        <v>0.34300000000000352</v>
      </c>
      <c r="W155" s="70"/>
      <c r="X155" s="70"/>
      <c r="Y155" s="5"/>
      <c r="Z155" s="5"/>
    </row>
    <row r="156" spans="1:26" ht="41.45" hidden="1" x14ac:dyDescent="0.3">
      <c r="A156" s="1">
        <v>49</v>
      </c>
      <c r="B156" s="1">
        <f t="shared" si="32"/>
        <v>142</v>
      </c>
      <c r="C156" s="2" t="s">
        <v>304</v>
      </c>
      <c r="D156" s="103" t="s">
        <v>423</v>
      </c>
      <c r="E156" s="4" t="s">
        <v>18</v>
      </c>
      <c r="F156" s="20">
        <v>44.38</v>
      </c>
      <c r="G156" s="155">
        <v>2020</v>
      </c>
      <c r="H156" s="100">
        <f t="shared" si="34"/>
        <v>44.38</v>
      </c>
      <c r="I156" s="100">
        <f t="shared" si="35"/>
        <v>0</v>
      </c>
      <c r="J156" s="100"/>
      <c r="K156" s="100"/>
      <c r="L156" s="100"/>
      <c r="M156" s="100">
        <f>H156</f>
        <v>44.38</v>
      </c>
      <c r="N156" s="100" t="s">
        <v>16</v>
      </c>
      <c r="O156" s="112"/>
      <c r="P156" s="119"/>
      <c r="Q156" s="58">
        <f t="shared" si="33"/>
        <v>0</v>
      </c>
      <c r="R156" s="51"/>
      <c r="S156" s="51"/>
      <c r="T156" s="168"/>
      <c r="U156" s="20" t="s">
        <v>405</v>
      </c>
      <c r="V156" s="79">
        <f t="shared" si="24"/>
        <v>44.38</v>
      </c>
      <c r="W156" s="70"/>
    </row>
    <row r="157" spans="1:26" ht="55.15" hidden="1" x14ac:dyDescent="0.3">
      <c r="A157" s="1"/>
      <c r="B157" s="97">
        <f t="shared" si="32"/>
        <v>143</v>
      </c>
      <c r="C157" s="102" t="s">
        <v>305</v>
      </c>
      <c r="D157" s="143" t="s">
        <v>423</v>
      </c>
      <c r="E157" s="99" t="s">
        <v>14</v>
      </c>
      <c r="F157" s="100">
        <v>44.915999999999997</v>
      </c>
      <c r="G157" s="101">
        <v>2020</v>
      </c>
      <c r="H157" s="100">
        <f>+I157+L157+M157</f>
        <v>44.92</v>
      </c>
      <c r="I157" s="100">
        <f t="shared" si="35"/>
        <v>0</v>
      </c>
      <c r="J157" s="100"/>
      <c r="K157" s="100"/>
      <c r="L157" s="100"/>
      <c r="M157" s="100">
        <v>44.92</v>
      </c>
      <c r="N157" s="100" t="s">
        <v>16</v>
      </c>
      <c r="O157" s="112"/>
      <c r="P157" s="119"/>
      <c r="Q157" s="58">
        <f t="shared" si="33"/>
        <v>0</v>
      </c>
      <c r="R157" s="51"/>
      <c r="S157" s="51"/>
      <c r="T157" s="85"/>
      <c r="U157" s="111" t="s">
        <v>405</v>
      </c>
      <c r="V157" s="79">
        <f t="shared" si="24"/>
        <v>44.915999999999997</v>
      </c>
      <c r="W157" s="70"/>
    </row>
    <row r="158" spans="1:26" ht="45" x14ac:dyDescent="0.25">
      <c r="A158" s="1">
        <v>49</v>
      </c>
      <c r="B158" s="1">
        <f t="shared" si="32"/>
        <v>144</v>
      </c>
      <c r="C158" s="2" t="s">
        <v>306</v>
      </c>
      <c r="D158" s="103" t="s">
        <v>423</v>
      </c>
      <c r="E158" s="4" t="s">
        <v>40</v>
      </c>
      <c r="F158" s="168">
        <v>31.579000000000001</v>
      </c>
      <c r="G158" s="185">
        <v>2020</v>
      </c>
      <c r="H158" s="100">
        <f t="shared" ref="H158:H162" si="36">+I158+L158+M158</f>
        <v>31.58</v>
      </c>
      <c r="I158" s="100">
        <f t="shared" si="35"/>
        <v>0</v>
      </c>
      <c r="J158" s="100"/>
      <c r="K158" s="100"/>
      <c r="L158" s="100"/>
      <c r="M158" s="100">
        <v>31.58</v>
      </c>
      <c r="N158" s="100" t="s">
        <v>16</v>
      </c>
      <c r="O158" s="112"/>
      <c r="P158" s="119"/>
      <c r="Q158" s="58">
        <f t="shared" si="33"/>
        <v>0</v>
      </c>
      <c r="R158" s="51"/>
      <c r="S158" s="51"/>
      <c r="T158" s="168">
        <v>31.579000000000001</v>
      </c>
      <c r="U158" s="190">
        <f t="shared" ref="U158:U161" si="37">T158-F158</f>
        <v>0</v>
      </c>
      <c r="V158" s="79">
        <f t="shared" ref="V158:V182" si="38">F158-T158</f>
        <v>0</v>
      </c>
      <c r="W158" s="70"/>
    </row>
    <row r="159" spans="1:26" s="184" customFormat="1" ht="60" x14ac:dyDescent="0.25">
      <c r="A159" s="1">
        <v>50</v>
      </c>
      <c r="B159" s="1">
        <f t="shared" si="32"/>
        <v>145</v>
      </c>
      <c r="C159" s="2" t="s">
        <v>307</v>
      </c>
      <c r="D159" s="103" t="s">
        <v>423</v>
      </c>
      <c r="E159" s="4" t="s">
        <v>14</v>
      </c>
      <c r="F159" s="168">
        <v>46.186</v>
      </c>
      <c r="G159" s="185">
        <v>2020</v>
      </c>
      <c r="H159" s="100">
        <f t="shared" si="36"/>
        <v>46.19</v>
      </c>
      <c r="I159" s="100">
        <f t="shared" si="35"/>
        <v>0</v>
      </c>
      <c r="J159" s="100"/>
      <c r="K159" s="100"/>
      <c r="L159" s="100"/>
      <c r="M159" s="100">
        <v>46.19</v>
      </c>
      <c r="N159" s="100" t="s">
        <v>16</v>
      </c>
      <c r="O159" s="112">
        <v>0</v>
      </c>
      <c r="P159" s="119">
        <v>46.186</v>
      </c>
      <c r="Q159" s="58">
        <f t="shared" si="33"/>
        <v>46.186</v>
      </c>
      <c r="R159" s="51">
        <v>100</v>
      </c>
      <c r="S159" s="51" t="s">
        <v>410</v>
      </c>
      <c r="T159" s="168">
        <v>46.186</v>
      </c>
      <c r="U159" s="190">
        <f t="shared" si="37"/>
        <v>0</v>
      </c>
      <c r="V159" s="79">
        <f t="shared" si="38"/>
        <v>0</v>
      </c>
      <c r="W159" s="70"/>
      <c r="X159" s="70"/>
      <c r="Y159" s="5"/>
      <c r="Z159" s="5"/>
    </row>
    <row r="160" spans="1:26" ht="45" x14ac:dyDescent="0.25">
      <c r="A160" s="1">
        <v>51</v>
      </c>
      <c r="B160" s="1">
        <f t="shared" si="32"/>
        <v>146</v>
      </c>
      <c r="C160" s="2" t="s">
        <v>450</v>
      </c>
      <c r="D160" s="103" t="s">
        <v>423</v>
      </c>
      <c r="E160" s="4" t="s">
        <v>14</v>
      </c>
      <c r="F160" s="168">
        <v>1499.921</v>
      </c>
      <c r="G160" s="185">
        <v>2020</v>
      </c>
      <c r="H160" s="100">
        <f t="shared" si="36"/>
        <v>25</v>
      </c>
      <c r="I160" s="100">
        <f t="shared" si="35"/>
        <v>0</v>
      </c>
      <c r="J160" s="100"/>
      <c r="K160" s="100"/>
      <c r="L160" s="100"/>
      <c r="M160" s="100">
        <v>25</v>
      </c>
      <c r="N160" s="100" t="s">
        <v>16</v>
      </c>
      <c r="O160" s="112">
        <v>0</v>
      </c>
      <c r="P160" s="119">
        <v>25</v>
      </c>
      <c r="Q160" s="58">
        <f t="shared" si="33"/>
        <v>25</v>
      </c>
      <c r="R160" s="51">
        <v>100</v>
      </c>
      <c r="S160" s="51" t="s">
        <v>410</v>
      </c>
      <c r="T160" s="168">
        <v>1444.01</v>
      </c>
      <c r="U160" s="190">
        <f t="shared" si="37"/>
        <v>-55.911000000000058</v>
      </c>
      <c r="V160" s="79">
        <f t="shared" si="38"/>
        <v>55.911000000000058</v>
      </c>
      <c r="W160" s="70"/>
    </row>
    <row r="161" spans="1:26" ht="45" x14ac:dyDescent="0.25">
      <c r="A161" s="1">
        <v>52</v>
      </c>
      <c r="B161" s="1">
        <f t="shared" si="32"/>
        <v>147</v>
      </c>
      <c r="C161" s="2" t="s">
        <v>308</v>
      </c>
      <c r="D161" s="103" t="s">
        <v>423</v>
      </c>
      <c r="E161" s="4" t="s">
        <v>14</v>
      </c>
      <c r="F161" s="168">
        <v>1497.3530000000001</v>
      </c>
      <c r="G161" s="185">
        <v>2020</v>
      </c>
      <c r="H161" s="100">
        <f t="shared" si="36"/>
        <v>1497.3530000000001</v>
      </c>
      <c r="I161" s="100">
        <f t="shared" si="35"/>
        <v>0</v>
      </c>
      <c r="J161" s="100"/>
      <c r="K161" s="100"/>
      <c r="L161" s="100"/>
      <c r="M161" s="100">
        <v>1497.3530000000001</v>
      </c>
      <c r="N161" s="100" t="s">
        <v>16</v>
      </c>
      <c r="O161" s="112">
        <v>0</v>
      </c>
      <c r="P161" s="119">
        <v>1080.6816200000001</v>
      </c>
      <c r="Q161" s="58">
        <f t="shared" si="33"/>
        <v>1080.6816200000001</v>
      </c>
      <c r="R161" s="51">
        <v>100</v>
      </c>
      <c r="S161" s="51" t="s">
        <v>410</v>
      </c>
      <c r="T161" s="168">
        <v>1127.2106200000001</v>
      </c>
      <c r="U161" s="190">
        <f t="shared" si="37"/>
        <v>-370.14238</v>
      </c>
      <c r="V161" s="79">
        <f t="shared" si="38"/>
        <v>370.14238</v>
      </c>
      <c r="W161" s="70"/>
    </row>
    <row r="162" spans="1:26" ht="41.45" hidden="1" x14ac:dyDescent="0.3">
      <c r="A162" s="1"/>
      <c r="B162" s="1">
        <f t="shared" si="32"/>
        <v>148</v>
      </c>
      <c r="C162" s="2" t="s">
        <v>309</v>
      </c>
      <c r="D162" s="6"/>
      <c r="E162" s="4" t="s">
        <v>14</v>
      </c>
      <c r="F162" s="20">
        <v>3965.5419999999999</v>
      </c>
      <c r="G162" s="88">
        <v>2020</v>
      </c>
      <c r="H162" s="20">
        <f t="shared" si="36"/>
        <v>3965.5419999999999</v>
      </c>
      <c r="I162" s="20">
        <f t="shared" si="35"/>
        <v>3965.5419999999999</v>
      </c>
      <c r="J162" s="20"/>
      <c r="K162" s="20">
        <f>F162</f>
        <v>3965.5419999999999</v>
      </c>
      <c r="L162" s="20"/>
      <c r="M162" s="20">
        <v>0</v>
      </c>
      <c r="N162" s="20" t="s">
        <v>16</v>
      </c>
      <c r="O162" s="54"/>
      <c r="P162" s="116"/>
      <c r="Q162" s="96">
        <f t="shared" si="33"/>
        <v>0</v>
      </c>
      <c r="R162" s="51"/>
      <c r="S162" s="51"/>
      <c r="T162" s="85">
        <v>3552.7447099999999</v>
      </c>
      <c r="U162" s="145">
        <f>(T162/F162)*100</f>
        <v>89.590394200843164</v>
      </c>
      <c r="V162" s="79">
        <f t="shared" si="38"/>
        <v>412.79728999999998</v>
      </c>
      <c r="W162" s="70"/>
    </row>
    <row r="163" spans="1:26" ht="42" hidden="1" x14ac:dyDescent="0.3">
      <c r="A163" s="1"/>
      <c r="B163" s="97">
        <f t="shared" si="32"/>
        <v>149</v>
      </c>
      <c r="C163" s="134" t="s">
        <v>346</v>
      </c>
      <c r="D163" s="143" t="s">
        <v>423</v>
      </c>
      <c r="E163" s="99" t="s">
        <v>14</v>
      </c>
      <c r="F163" s="109">
        <v>3063.3429999999998</v>
      </c>
      <c r="G163" s="101" t="s">
        <v>15</v>
      </c>
      <c r="H163" s="109">
        <v>3063.3429999999998</v>
      </c>
      <c r="I163" s="100">
        <f t="shared" si="35"/>
        <v>0</v>
      </c>
      <c r="J163" s="100">
        <v>0</v>
      </c>
      <c r="K163" s="100">
        <v>0</v>
      </c>
      <c r="L163" s="100">
        <v>0</v>
      </c>
      <c r="M163" s="109">
        <v>3063.3429999999998</v>
      </c>
      <c r="N163" s="100" t="s">
        <v>16</v>
      </c>
      <c r="O163" s="112"/>
      <c r="P163" s="119"/>
      <c r="Q163" s="58">
        <f t="shared" si="33"/>
        <v>0</v>
      </c>
      <c r="R163" s="51"/>
      <c r="S163" s="51"/>
      <c r="T163" s="85"/>
      <c r="U163" s="111" t="s">
        <v>405</v>
      </c>
      <c r="V163" s="79">
        <f t="shared" si="38"/>
        <v>3063.3429999999998</v>
      </c>
      <c r="W163" s="70"/>
    </row>
    <row r="164" spans="1:26" ht="45" x14ac:dyDescent="0.25">
      <c r="A164" s="1">
        <v>53</v>
      </c>
      <c r="B164" s="1">
        <f t="shared" si="32"/>
        <v>150</v>
      </c>
      <c r="C164" s="173" t="s">
        <v>347</v>
      </c>
      <c r="D164" s="103" t="s">
        <v>423</v>
      </c>
      <c r="E164" s="4" t="s">
        <v>14</v>
      </c>
      <c r="F164" s="168">
        <v>1499.972</v>
      </c>
      <c r="G164" s="185" t="s">
        <v>15</v>
      </c>
      <c r="H164" s="109">
        <v>1499.972</v>
      </c>
      <c r="I164" s="100">
        <f t="shared" ref="I164" si="39">J164+K164</f>
        <v>0</v>
      </c>
      <c r="J164" s="100">
        <v>0</v>
      </c>
      <c r="K164" s="100">
        <v>0</v>
      </c>
      <c r="L164" s="100">
        <v>0</v>
      </c>
      <c r="M164" s="109">
        <v>1499.972</v>
      </c>
      <c r="N164" s="100" t="s">
        <v>16</v>
      </c>
      <c r="O164" s="112">
        <v>0</v>
      </c>
      <c r="P164" s="119">
        <v>1330.1598799999999</v>
      </c>
      <c r="Q164" s="58">
        <f t="shared" si="33"/>
        <v>1330.1598799999999</v>
      </c>
      <c r="R164" s="51">
        <v>100</v>
      </c>
      <c r="S164" s="51" t="s">
        <v>410</v>
      </c>
      <c r="T164" s="168">
        <v>1364.73588</v>
      </c>
      <c r="U164" s="190">
        <f t="shared" ref="U164:U168" si="40">T164-F164</f>
        <v>-135.23612000000003</v>
      </c>
      <c r="V164" s="79">
        <f t="shared" si="38"/>
        <v>135.23612000000003</v>
      </c>
      <c r="W164" s="70"/>
    </row>
    <row r="165" spans="1:26" s="184" customFormat="1" ht="45" outlineLevel="2" x14ac:dyDescent="0.25">
      <c r="A165" s="1">
        <v>54</v>
      </c>
      <c r="B165" s="1">
        <f t="shared" si="32"/>
        <v>151</v>
      </c>
      <c r="C165" s="167" t="s">
        <v>350</v>
      </c>
      <c r="D165" s="103" t="s">
        <v>423</v>
      </c>
      <c r="E165" s="4" t="s">
        <v>14</v>
      </c>
      <c r="F165" s="168">
        <v>2400</v>
      </c>
      <c r="G165" s="185" t="s">
        <v>15</v>
      </c>
      <c r="H165" s="109">
        <f>I165+L165+M165+N165</f>
        <v>2400</v>
      </c>
      <c r="I165" s="100"/>
      <c r="J165" s="100"/>
      <c r="K165" s="100"/>
      <c r="L165" s="100"/>
      <c r="M165" s="109">
        <f t="shared" ref="M165:M171" si="41">F165</f>
        <v>2400</v>
      </c>
      <c r="N165" s="100"/>
      <c r="O165" s="57">
        <v>0</v>
      </c>
      <c r="P165" s="119">
        <v>2345.4525800000001</v>
      </c>
      <c r="Q165" s="58">
        <f t="shared" si="33"/>
        <v>2345.4525800000001</v>
      </c>
      <c r="R165" s="51">
        <v>100</v>
      </c>
      <c r="S165" s="51" t="s">
        <v>410</v>
      </c>
      <c r="T165" s="168">
        <v>2345.4499999999998</v>
      </c>
      <c r="U165" s="190">
        <f t="shared" si="40"/>
        <v>-54.550000000000182</v>
      </c>
      <c r="V165" s="79">
        <f t="shared" si="38"/>
        <v>54.550000000000182</v>
      </c>
      <c r="W165" s="70"/>
      <c r="X165" s="70"/>
      <c r="Y165" s="5"/>
      <c r="Z165" s="5"/>
    </row>
    <row r="166" spans="1:26" s="184" customFormat="1" ht="60" outlineLevel="2" x14ac:dyDescent="0.25">
      <c r="A166" s="1">
        <v>55</v>
      </c>
      <c r="B166" s="1">
        <f t="shared" si="32"/>
        <v>152</v>
      </c>
      <c r="C166" s="167" t="s">
        <v>351</v>
      </c>
      <c r="D166" s="103" t="s">
        <v>423</v>
      </c>
      <c r="E166" s="4" t="s">
        <v>14</v>
      </c>
      <c r="F166" s="168">
        <v>49.695</v>
      </c>
      <c r="G166" s="185" t="s">
        <v>15</v>
      </c>
      <c r="H166" s="109">
        <f>I166+L166+M166+N166</f>
        <v>49.695</v>
      </c>
      <c r="I166" s="100"/>
      <c r="J166" s="100"/>
      <c r="K166" s="100"/>
      <c r="L166" s="100"/>
      <c r="M166" s="109">
        <f t="shared" si="41"/>
        <v>49.695</v>
      </c>
      <c r="N166" s="100"/>
      <c r="O166" s="57">
        <v>0</v>
      </c>
      <c r="P166" s="119">
        <v>49.695</v>
      </c>
      <c r="Q166" s="58">
        <f t="shared" si="33"/>
        <v>49.695</v>
      </c>
      <c r="R166" s="51">
        <v>100</v>
      </c>
      <c r="S166" s="51" t="s">
        <v>410</v>
      </c>
      <c r="T166" s="168">
        <v>49.695</v>
      </c>
      <c r="U166" s="190">
        <f t="shared" si="40"/>
        <v>0</v>
      </c>
      <c r="V166" s="79">
        <f t="shared" si="38"/>
        <v>0</v>
      </c>
      <c r="W166" s="70"/>
      <c r="X166" s="70"/>
      <c r="Y166" s="5"/>
      <c r="Z166" s="5"/>
    </row>
    <row r="167" spans="1:26" ht="45" outlineLevel="2" x14ac:dyDescent="0.25">
      <c r="A167" s="1">
        <v>56</v>
      </c>
      <c r="B167" s="1">
        <f t="shared" si="32"/>
        <v>153</v>
      </c>
      <c r="C167" s="169" t="s">
        <v>352</v>
      </c>
      <c r="D167" s="103" t="s">
        <v>423</v>
      </c>
      <c r="E167" s="4" t="s">
        <v>14</v>
      </c>
      <c r="F167" s="168">
        <v>10.025</v>
      </c>
      <c r="G167" s="185" t="s">
        <v>15</v>
      </c>
      <c r="H167" s="109">
        <f t="shared" ref="H167:H171" si="42">I167+L167+M167+N167</f>
        <v>10.025</v>
      </c>
      <c r="I167" s="109"/>
      <c r="J167" s="109"/>
      <c r="K167" s="109"/>
      <c r="L167" s="109"/>
      <c r="M167" s="109">
        <f t="shared" si="41"/>
        <v>10.025</v>
      </c>
      <c r="N167" s="109"/>
      <c r="O167" s="57">
        <v>0</v>
      </c>
      <c r="P167" s="119">
        <v>10.025</v>
      </c>
      <c r="Q167" s="58">
        <f t="shared" si="33"/>
        <v>10.025</v>
      </c>
      <c r="R167" s="51">
        <v>100</v>
      </c>
      <c r="S167" s="51" t="s">
        <v>410</v>
      </c>
      <c r="T167" s="168">
        <v>10.025</v>
      </c>
      <c r="U167" s="190">
        <f t="shared" si="40"/>
        <v>0</v>
      </c>
      <c r="V167" s="79">
        <f t="shared" si="38"/>
        <v>0</v>
      </c>
      <c r="W167" s="70"/>
    </row>
    <row r="168" spans="1:26" ht="60" outlineLevel="2" x14ac:dyDescent="0.25">
      <c r="A168" s="1">
        <v>57</v>
      </c>
      <c r="B168" s="1">
        <f t="shared" si="32"/>
        <v>154</v>
      </c>
      <c r="C168" s="2" t="s">
        <v>353</v>
      </c>
      <c r="D168" s="103" t="s">
        <v>423</v>
      </c>
      <c r="E168" s="4" t="s">
        <v>14</v>
      </c>
      <c r="F168" s="168">
        <v>49.344999999999999</v>
      </c>
      <c r="G168" s="185" t="s">
        <v>15</v>
      </c>
      <c r="H168" s="109">
        <f t="shared" si="42"/>
        <v>49.344999999999999</v>
      </c>
      <c r="I168" s="109"/>
      <c r="J168" s="109"/>
      <c r="K168" s="109"/>
      <c r="L168" s="109"/>
      <c r="M168" s="109">
        <f t="shared" si="41"/>
        <v>49.344999999999999</v>
      </c>
      <c r="N168" s="109"/>
      <c r="O168" s="57">
        <v>0</v>
      </c>
      <c r="P168" s="119">
        <v>49.344999999999999</v>
      </c>
      <c r="Q168" s="58">
        <f t="shared" si="33"/>
        <v>49.344999999999999</v>
      </c>
      <c r="R168" s="51">
        <v>100</v>
      </c>
      <c r="S168" s="51" t="s">
        <v>410</v>
      </c>
      <c r="T168" s="168">
        <v>49.344999999999999</v>
      </c>
      <c r="U168" s="190">
        <f t="shared" si="40"/>
        <v>0</v>
      </c>
      <c r="V168" s="79">
        <f t="shared" si="38"/>
        <v>0</v>
      </c>
      <c r="W168" s="70"/>
    </row>
    <row r="169" spans="1:26" ht="41.45" hidden="1" outlineLevel="2" x14ac:dyDescent="0.3">
      <c r="A169" s="1"/>
      <c r="B169" s="97">
        <f t="shared" si="32"/>
        <v>155</v>
      </c>
      <c r="C169" s="102" t="s">
        <v>354</v>
      </c>
      <c r="D169" s="143" t="s">
        <v>423</v>
      </c>
      <c r="E169" s="99" t="s">
        <v>355</v>
      </c>
      <c r="F169" s="109">
        <v>38.835000000000001</v>
      </c>
      <c r="G169" s="101" t="s">
        <v>15</v>
      </c>
      <c r="H169" s="109">
        <f t="shared" si="42"/>
        <v>38.835000000000001</v>
      </c>
      <c r="I169" s="109"/>
      <c r="J169" s="109"/>
      <c r="K169" s="109"/>
      <c r="L169" s="109"/>
      <c r="M169" s="109">
        <f t="shared" si="41"/>
        <v>38.835000000000001</v>
      </c>
      <c r="N169" s="109"/>
      <c r="O169" s="57"/>
      <c r="P169" s="119"/>
      <c r="Q169" s="58">
        <f t="shared" si="33"/>
        <v>0</v>
      </c>
      <c r="R169" s="51"/>
      <c r="S169" s="51"/>
      <c r="T169" s="85"/>
      <c r="U169" s="111" t="s">
        <v>405</v>
      </c>
      <c r="V169" s="79">
        <f t="shared" si="38"/>
        <v>38.835000000000001</v>
      </c>
      <c r="W169" s="70"/>
    </row>
    <row r="170" spans="1:26" s="184" customFormat="1" ht="60" outlineLevel="2" x14ac:dyDescent="0.25">
      <c r="A170" s="1">
        <v>58</v>
      </c>
      <c r="B170" s="1">
        <f t="shared" si="32"/>
        <v>156</v>
      </c>
      <c r="C170" s="2" t="s">
        <v>356</v>
      </c>
      <c r="D170" s="108" t="s">
        <v>423</v>
      </c>
      <c r="E170" s="4" t="s">
        <v>14</v>
      </c>
      <c r="F170" s="168">
        <v>34.576000000000001</v>
      </c>
      <c r="G170" s="185" t="s">
        <v>15</v>
      </c>
      <c r="H170" s="109">
        <f t="shared" si="42"/>
        <v>34.576000000000001</v>
      </c>
      <c r="I170" s="109"/>
      <c r="J170" s="109"/>
      <c r="K170" s="109"/>
      <c r="L170" s="109"/>
      <c r="M170" s="109">
        <f t="shared" si="41"/>
        <v>34.576000000000001</v>
      </c>
      <c r="N170" s="109"/>
      <c r="O170" s="57">
        <v>0</v>
      </c>
      <c r="P170" s="119">
        <v>34.576000000000001</v>
      </c>
      <c r="Q170" s="58">
        <f t="shared" si="33"/>
        <v>34.576000000000001</v>
      </c>
      <c r="R170" s="51">
        <v>100</v>
      </c>
      <c r="S170" s="51" t="s">
        <v>410</v>
      </c>
      <c r="T170" s="168">
        <v>34.576000000000001</v>
      </c>
      <c r="U170" s="190">
        <f t="shared" ref="U170:U171" si="43">T170-F170</f>
        <v>0</v>
      </c>
      <c r="V170" s="79">
        <f t="shared" si="38"/>
        <v>0</v>
      </c>
      <c r="W170" s="70"/>
      <c r="X170" s="70"/>
      <c r="Y170" s="5"/>
      <c r="Z170" s="5"/>
    </row>
    <row r="171" spans="1:26" ht="60" outlineLevel="2" x14ac:dyDescent="0.25">
      <c r="A171" s="1">
        <v>59</v>
      </c>
      <c r="B171" s="1">
        <f t="shared" si="32"/>
        <v>157</v>
      </c>
      <c r="C171" s="171" t="s">
        <v>357</v>
      </c>
      <c r="D171" s="108" t="s">
        <v>423</v>
      </c>
      <c r="E171" s="4" t="s">
        <v>14</v>
      </c>
      <c r="F171" s="168">
        <v>49.734000000000002</v>
      </c>
      <c r="G171" s="185" t="s">
        <v>15</v>
      </c>
      <c r="H171" s="109">
        <f t="shared" si="42"/>
        <v>49.734000000000002</v>
      </c>
      <c r="I171" s="109"/>
      <c r="J171" s="109"/>
      <c r="K171" s="109"/>
      <c r="L171" s="109"/>
      <c r="M171" s="109">
        <f t="shared" si="41"/>
        <v>49.734000000000002</v>
      </c>
      <c r="N171" s="109"/>
      <c r="O171" s="57">
        <v>0</v>
      </c>
      <c r="P171" s="119">
        <v>49.73</v>
      </c>
      <c r="Q171" s="58">
        <f t="shared" si="33"/>
        <v>49.73</v>
      </c>
      <c r="R171" s="51">
        <v>100</v>
      </c>
      <c r="S171" s="51" t="s">
        <v>410</v>
      </c>
      <c r="T171" s="168">
        <v>49.734000000000002</v>
      </c>
      <c r="U171" s="190">
        <f t="shared" si="43"/>
        <v>0</v>
      </c>
      <c r="V171" s="79">
        <f t="shared" si="38"/>
        <v>0</v>
      </c>
      <c r="W171" s="70"/>
    </row>
    <row r="172" spans="1:26" ht="41.45" hidden="1" outlineLevel="2" x14ac:dyDescent="0.3">
      <c r="A172" s="1"/>
      <c r="B172" s="97">
        <f t="shared" si="32"/>
        <v>158</v>
      </c>
      <c r="C172" s="129" t="s">
        <v>358</v>
      </c>
      <c r="D172" s="143" t="s">
        <v>423</v>
      </c>
      <c r="E172" s="99" t="s">
        <v>14</v>
      </c>
      <c r="F172" s="109">
        <v>49.122</v>
      </c>
      <c r="G172" s="101" t="s">
        <v>15</v>
      </c>
      <c r="H172" s="109">
        <f t="shared" ref="H172:H177" si="44">I172+L172+M172+N172</f>
        <v>49.122</v>
      </c>
      <c r="I172" s="109"/>
      <c r="J172" s="109"/>
      <c r="K172" s="109"/>
      <c r="L172" s="109"/>
      <c r="M172" s="109">
        <f t="shared" ref="M172:M177" si="45">F172</f>
        <v>49.122</v>
      </c>
      <c r="N172" s="109"/>
      <c r="O172" s="57"/>
      <c r="P172" s="119"/>
      <c r="Q172" s="58">
        <f t="shared" si="33"/>
        <v>0</v>
      </c>
      <c r="R172" s="51"/>
      <c r="S172" s="51"/>
      <c r="T172" s="85">
        <v>49.122</v>
      </c>
      <c r="U172" s="111" t="s">
        <v>405</v>
      </c>
      <c r="V172" s="79">
        <f t="shared" si="38"/>
        <v>0</v>
      </c>
      <c r="W172" s="70"/>
    </row>
    <row r="173" spans="1:26" ht="45" outlineLevel="2" x14ac:dyDescent="0.25">
      <c r="A173" s="1">
        <v>60</v>
      </c>
      <c r="B173" s="1">
        <f t="shared" si="32"/>
        <v>159</v>
      </c>
      <c r="C173" s="167" t="s">
        <v>368</v>
      </c>
      <c r="D173" s="108" t="s">
        <v>423</v>
      </c>
      <c r="E173" s="4" t="s">
        <v>14</v>
      </c>
      <c r="F173" s="168">
        <v>183.62018</v>
      </c>
      <c r="G173" s="185" t="s">
        <v>15</v>
      </c>
      <c r="H173" s="126">
        <f t="shared" si="44"/>
        <v>183.62018</v>
      </c>
      <c r="I173" s="100"/>
      <c r="J173" s="100"/>
      <c r="K173" s="100"/>
      <c r="L173" s="100"/>
      <c r="M173" s="126">
        <f t="shared" si="45"/>
        <v>183.62018</v>
      </c>
      <c r="N173" s="100"/>
      <c r="O173" s="57">
        <v>0</v>
      </c>
      <c r="P173" s="119">
        <v>174.67613</v>
      </c>
      <c r="Q173" s="58">
        <f t="shared" si="33"/>
        <v>174.67613</v>
      </c>
      <c r="R173" s="51">
        <v>100</v>
      </c>
      <c r="S173" s="51" t="s">
        <v>410</v>
      </c>
      <c r="T173" s="168">
        <v>174.68612999999999</v>
      </c>
      <c r="U173" s="190">
        <f>T173-F173</f>
        <v>-8.9340500000000134</v>
      </c>
      <c r="V173" s="79">
        <f t="shared" si="38"/>
        <v>8.9340500000000134</v>
      </c>
      <c r="W173" s="70"/>
    </row>
    <row r="174" spans="1:26" ht="55.15" hidden="1" outlineLevel="2" x14ac:dyDescent="0.3">
      <c r="A174" s="1"/>
      <c r="B174" s="97">
        <f t="shared" si="32"/>
        <v>160</v>
      </c>
      <c r="C174" s="129" t="s">
        <v>369</v>
      </c>
      <c r="D174" s="108" t="s">
        <v>433</v>
      </c>
      <c r="E174" s="99" t="s">
        <v>14</v>
      </c>
      <c r="F174" s="135">
        <v>1488</v>
      </c>
      <c r="G174" s="101" t="s">
        <v>15</v>
      </c>
      <c r="H174" s="135">
        <f t="shared" si="44"/>
        <v>1488</v>
      </c>
      <c r="I174" s="100"/>
      <c r="J174" s="100"/>
      <c r="K174" s="100"/>
      <c r="L174" s="100"/>
      <c r="M174" s="135">
        <f t="shared" si="45"/>
        <v>1488</v>
      </c>
      <c r="N174" s="100"/>
      <c r="O174" s="57">
        <v>0</v>
      </c>
      <c r="P174" s="119">
        <v>0</v>
      </c>
      <c r="Q174" s="58">
        <f t="shared" si="33"/>
        <v>0</v>
      </c>
      <c r="R174" s="51"/>
      <c r="S174" s="51" t="s">
        <v>405</v>
      </c>
      <c r="T174" s="85"/>
      <c r="U174" s="111" t="s">
        <v>405</v>
      </c>
      <c r="V174" s="79">
        <f t="shared" si="38"/>
        <v>1488</v>
      </c>
      <c r="W174" s="70"/>
    </row>
    <row r="175" spans="1:26" ht="45" outlineLevel="2" x14ac:dyDescent="0.25">
      <c r="A175" s="1">
        <v>61</v>
      </c>
      <c r="B175" s="1">
        <f t="shared" si="32"/>
        <v>161</v>
      </c>
      <c r="C175" s="167" t="s">
        <v>370</v>
      </c>
      <c r="D175" s="108" t="s">
        <v>423</v>
      </c>
      <c r="E175" s="4" t="s">
        <v>14</v>
      </c>
      <c r="F175" s="168">
        <v>247.79715999999999</v>
      </c>
      <c r="G175" s="185" t="s">
        <v>15</v>
      </c>
      <c r="H175" s="126">
        <f t="shared" si="44"/>
        <v>247.79715999999999</v>
      </c>
      <c r="I175" s="100"/>
      <c r="J175" s="100"/>
      <c r="K175" s="100"/>
      <c r="L175" s="100"/>
      <c r="M175" s="126">
        <f t="shared" si="45"/>
        <v>247.79715999999999</v>
      </c>
      <c r="N175" s="100"/>
      <c r="O175" s="57"/>
      <c r="P175" s="119">
        <v>245.14599999999999</v>
      </c>
      <c r="Q175" s="58">
        <f t="shared" si="33"/>
        <v>245.14599999999999</v>
      </c>
      <c r="R175" s="51">
        <v>100</v>
      </c>
      <c r="S175" s="51" t="s">
        <v>410</v>
      </c>
      <c r="T175" s="168">
        <v>245.14616000000001</v>
      </c>
      <c r="U175" s="190">
        <f>T175-F175</f>
        <v>-2.650999999999982</v>
      </c>
      <c r="V175" s="79">
        <f t="shared" si="38"/>
        <v>2.650999999999982</v>
      </c>
      <c r="W175" s="70"/>
    </row>
    <row r="176" spans="1:26" ht="45.6" hidden="1" customHeight="1" outlineLevel="2" x14ac:dyDescent="0.3">
      <c r="A176" s="1"/>
      <c r="B176" s="97">
        <f t="shared" si="32"/>
        <v>162</v>
      </c>
      <c r="C176" s="129" t="s">
        <v>371</v>
      </c>
      <c r="D176" s="143" t="s">
        <v>423</v>
      </c>
      <c r="E176" s="99" t="s">
        <v>14</v>
      </c>
      <c r="F176" s="146">
        <v>1100</v>
      </c>
      <c r="G176" s="101" t="s">
        <v>15</v>
      </c>
      <c r="H176" s="135">
        <f t="shared" si="44"/>
        <v>1100</v>
      </c>
      <c r="I176" s="100"/>
      <c r="J176" s="100"/>
      <c r="K176" s="100"/>
      <c r="L176" s="100"/>
      <c r="M176" s="135">
        <f t="shared" si="45"/>
        <v>1100</v>
      </c>
      <c r="N176" s="100"/>
      <c r="O176" s="57"/>
      <c r="P176" s="119"/>
      <c r="Q176" s="58">
        <f t="shared" si="33"/>
        <v>0</v>
      </c>
      <c r="R176" s="51"/>
      <c r="S176" s="51"/>
      <c r="T176" s="85"/>
      <c r="U176" s="111" t="s">
        <v>405</v>
      </c>
      <c r="V176" s="79">
        <f t="shared" si="38"/>
        <v>1100</v>
      </c>
      <c r="W176" s="70"/>
    </row>
    <row r="177" spans="1:115" ht="41.45" hidden="1" outlineLevel="2" x14ac:dyDescent="0.3">
      <c r="A177" s="1"/>
      <c r="B177" s="97">
        <f t="shared" si="32"/>
        <v>163</v>
      </c>
      <c r="C177" s="129" t="s">
        <v>372</v>
      </c>
      <c r="D177" s="143" t="s">
        <v>423</v>
      </c>
      <c r="E177" s="99" t="s">
        <v>373</v>
      </c>
      <c r="F177" s="146">
        <v>400</v>
      </c>
      <c r="G177" s="101" t="s">
        <v>15</v>
      </c>
      <c r="H177" s="135">
        <f t="shared" si="44"/>
        <v>400</v>
      </c>
      <c r="I177" s="100"/>
      <c r="J177" s="100"/>
      <c r="K177" s="100"/>
      <c r="L177" s="100"/>
      <c r="M177" s="135">
        <f t="shared" si="45"/>
        <v>400</v>
      </c>
      <c r="N177" s="100"/>
      <c r="O177" s="57"/>
      <c r="P177" s="119"/>
      <c r="Q177" s="58">
        <f t="shared" si="33"/>
        <v>0</v>
      </c>
      <c r="R177" s="51"/>
      <c r="S177" s="51"/>
      <c r="T177" s="85"/>
      <c r="U177" s="111" t="s">
        <v>405</v>
      </c>
      <c r="V177" s="79">
        <f t="shared" si="38"/>
        <v>400</v>
      </c>
      <c r="W177" s="70"/>
    </row>
    <row r="178" spans="1:115" ht="32.25" hidden="1" customHeight="1" outlineLevel="2" x14ac:dyDescent="0.3">
      <c r="A178" s="1"/>
      <c r="B178" s="97">
        <f>B177+1</f>
        <v>164</v>
      </c>
      <c r="C178" s="129" t="s">
        <v>374</v>
      </c>
      <c r="D178" s="143" t="s">
        <v>423</v>
      </c>
      <c r="E178" s="99" t="s">
        <v>14</v>
      </c>
      <c r="F178" s="146">
        <v>1200</v>
      </c>
      <c r="G178" s="101" t="s">
        <v>15</v>
      </c>
      <c r="H178" s="135">
        <f>I178+L178+M178+N178</f>
        <v>1200</v>
      </c>
      <c r="I178" s="100"/>
      <c r="J178" s="100"/>
      <c r="K178" s="100"/>
      <c r="L178" s="100"/>
      <c r="M178" s="135">
        <f>F178</f>
        <v>1200</v>
      </c>
      <c r="N178" s="100"/>
      <c r="O178" s="57"/>
      <c r="P178" s="119"/>
      <c r="Q178" s="58">
        <f t="shared" si="33"/>
        <v>0</v>
      </c>
      <c r="R178" s="51"/>
      <c r="S178" s="51"/>
      <c r="T178" s="85"/>
      <c r="U178" s="111" t="s">
        <v>405</v>
      </c>
      <c r="V178" s="79">
        <f t="shared" si="38"/>
        <v>1200</v>
      </c>
      <c r="W178" s="70"/>
    </row>
    <row r="179" spans="1:115" ht="42" hidden="1" customHeight="1" outlineLevel="2" x14ac:dyDescent="0.3">
      <c r="A179" s="1"/>
      <c r="B179" s="97">
        <f t="shared" si="32"/>
        <v>165</v>
      </c>
      <c r="C179" s="129" t="s">
        <v>381</v>
      </c>
      <c r="D179" s="143" t="s">
        <v>423</v>
      </c>
      <c r="E179" s="99" t="s">
        <v>14</v>
      </c>
      <c r="F179" s="100">
        <v>25999.835999999999</v>
      </c>
      <c r="G179" s="101">
        <v>2021</v>
      </c>
      <c r="H179" s="125">
        <f>L179+M179+N179+J179</f>
        <v>25999.835999999999</v>
      </c>
      <c r="I179" s="125">
        <f>J179+K179</f>
        <v>19499.877</v>
      </c>
      <c r="J179" s="125">
        <f>F179-L179-M179</f>
        <v>19499.877</v>
      </c>
      <c r="K179" s="125"/>
      <c r="L179" s="125">
        <f>F179*0.15</f>
        <v>3899.9753999999998</v>
      </c>
      <c r="M179" s="125">
        <f>F179*0.1</f>
        <v>2599.9836</v>
      </c>
      <c r="N179" s="125"/>
      <c r="O179" s="57"/>
      <c r="P179" s="119"/>
      <c r="Q179" s="58">
        <f t="shared" si="33"/>
        <v>0</v>
      </c>
      <c r="R179" s="51"/>
      <c r="S179" s="51"/>
      <c r="T179" s="85"/>
      <c r="U179" s="111" t="s">
        <v>405</v>
      </c>
      <c r="V179" s="79">
        <f t="shared" si="38"/>
        <v>25999.835999999999</v>
      </c>
      <c r="W179" s="70"/>
    </row>
    <row r="180" spans="1:115" s="52" customFormat="1" ht="41.45" hidden="1" outlineLevel="2" x14ac:dyDescent="0.3">
      <c r="A180" s="1"/>
      <c r="B180" s="97">
        <f t="shared" si="32"/>
        <v>166</v>
      </c>
      <c r="C180" s="106" t="s">
        <v>382</v>
      </c>
      <c r="D180" s="143" t="s">
        <v>423</v>
      </c>
      <c r="E180" s="97" t="s">
        <v>14</v>
      </c>
      <c r="F180" s="125">
        <v>49267.415000000001</v>
      </c>
      <c r="G180" s="101">
        <v>2021</v>
      </c>
      <c r="H180" s="125">
        <f>L180+M180+N180+J180</f>
        <v>49267.415000000001</v>
      </c>
      <c r="I180" s="125">
        <f>J180+K180</f>
        <v>37413.932000000001</v>
      </c>
      <c r="J180" s="125">
        <f>F180-L180-M180-K180-N180</f>
        <v>37413.932000000001</v>
      </c>
      <c r="K180" s="125"/>
      <c r="L180" s="125">
        <f>F180*0.1</f>
        <v>4926.7415000000001</v>
      </c>
      <c r="M180" s="125">
        <f>F180*0.1</f>
        <v>4926.7415000000001</v>
      </c>
      <c r="N180" s="125">
        <v>2000</v>
      </c>
      <c r="O180" s="147"/>
      <c r="P180" s="148"/>
      <c r="Q180" s="58">
        <f t="shared" si="33"/>
        <v>0</v>
      </c>
      <c r="R180" s="55"/>
      <c r="S180" s="55"/>
      <c r="T180" s="85"/>
      <c r="U180" s="111" t="s">
        <v>405</v>
      </c>
      <c r="V180" s="79">
        <f t="shared" si="38"/>
        <v>49267.415000000001</v>
      </c>
      <c r="W180" s="81"/>
      <c r="X180" s="81"/>
    </row>
    <row r="181" spans="1:115" ht="42.75" hidden="1" customHeight="1" outlineLevel="2" x14ac:dyDescent="0.3">
      <c r="A181" s="1"/>
      <c r="B181" s="97">
        <f t="shared" si="32"/>
        <v>167</v>
      </c>
      <c r="C181" s="129" t="s">
        <v>383</v>
      </c>
      <c r="D181" s="143" t="s">
        <v>423</v>
      </c>
      <c r="E181" s="99" t="s">
        <v>385</v>
      </c>
      <c r="F181" s="100">
        <v>1499.1320000000001</v>
      </c>
      <c r="G181" s="101">
        <v>2021</v>
      </c>
      <c r="H181" s="125">
        <f>F181</f>
        <v>1499.1320000000001</v>
      </c>
      <c r="I181" s="125">
        <f t="shared" ref="I181:I182" si="46">J181+K181</f>
        <v>0</v>
      </c>
      <c r="J181" s="125"/>
      <c r="K181" s="125"/>
      <c r="L181" s="125"/>
      <c r="M181" s="125">
        <f>H181</f>
        <v>1499.1320000000001</v>
      </c>
      <c r="N181" s="125"/>
      <c r="O181" s="57">
        <v>0</v>
      </c>
      <c r="P181" s="119">
        <v>0</v>
      </c>
      <c r="Q181" s="58">
        <f t="shared" si="33"/>
        <v>0</v>
      </c>
      <c r="R181" s="65"/>
      <c r="S181" s="65" t="s">
        <v>405</v>
      </c>
      <c r="T181" s="86"/>
      <c r="U181" s="111" t="s">
        <v>405</v>
      </c>
      <c r="V181" s="79">
        <f t="shared" si="38"/>
        <v>1499.1320000000001</v>
      </c>
      <c r="W181" s="70"/>
    </row>
    <row r="182" spans="1:115" ht="45.75" hidden="1" customHeight="1" outlineLevel="2" x14ac:dyDescent="0.3">
      <c r="A182" s="1"/>
      <c r="B182" s="97">
        <f t="shared" si="32"/>
        <v>168</v>
      </c>
      <c r="C182" s="129" t="s">
        <v>386</v>
      </c>
      <c r="D182" s="143" t="s">
        <v>423</v>
      </c>
      <c r="E182" s="99" t="s">
        <v>385</v>
      </c>
      <c r="F182" s="100">
        <v>1137.24</v>
      </c>
      <c r="G182" s="101">
        <v>2021</v>
      </c>
      <c r="H182" s="125">
        <f>F182</f>
        <v>1137.24</v>
      </c>
      <c r="I182" s="125">
        <f t="shared" si="46"/>
        <v>0</v>
      </c>
      <c r="J182" s="125"/>
      <c r="K182" s="125"/>
      <c r="L182" s="125"/>
      <c r="M182" s="125">
        <f>H182</f>
        <v>1137.24</v>
      </c>
      <c r="N182" s="125"/>
      <c r="O182" s="57">
        <v>0</v>
      </c>
      <c r="P182" s="119">
        <v>0</v>
      </c>
      <c r="Q182" s="58">
        <f t="shared" si="33"/>
        <v>0</v>
      </c>
      <c r="R182" s="65"/>
      <c r="S182" s="65" t="s">
        <v>405</v>
      </c>
      <c r="T182" s="85"/>
      <c r="U182" s="111" t="s">
        <v>405</v>
      </c>
      <c r="V182" s="79">
        <f t="shared" si="38"/>
        <v>1137.24</v>
      </c>
      <c r="W182" s="70"/>
    </row>
    <row r="183" spans="1:115" s="28" customFormat="1" ht="27.6" hidden="1" outlineLevel="1" x14ac:dyDescent="0.3">
      <c r="A183" s="1"/>
      <c r="B183" s="22"/>
      <c r="C183" s="23" t="s">
        <v>204</v>
      </c>
      <c r="D183" s="23"/>
      <c r="E183" s="24"/>
      <c r="F183" s="29"/>
      <c r="G183" s="25"/>
      <c r="H183" s="30"/>
      <c r="I183" s="31"/>
      <c r="J183" s="31"/>
      <c r="K183" s="31"/>
      <c r="L183" s="31"/>
      <c r="M183" s="31"/>
      <c r="N183" s="32"/>
      <c r="O183" s="53"/>
      <c r="P183" s="117"/>
      <c r="Q183" s="117"/>
      <c r="R183" s="117"/>
      <c r="S183" s="117"/>
      <c r="T183" s="117"/>
      <c r="U183" s="117"/>
      <c r="V183" s="117"/>
      <c r="W183" s="76"/>
      <c r="X183" s="70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</row>
    <row r="184" spans="1:115" ht="41.45" hidden="1" outlineLevel="2" x14ac:dyDescent="0.3">
      <c r="A184" s="1"/>
      <c r="B184" s="97">
        <f>B182+1</f>
        <v>169</v>
      </c>
      <c r="C184" s="102" t="s">
        <v>116</v>
      </c>
      <c r="D184" s="143" t="s">
        <v>423</v>
      </c>
      <c r="E184" s="99" t="s">
        <v>14</v>
      </c>
      <c r="F184" s="100">
        <v>3000</v>
      </c>
      <c r="G184" s="101">
        <v>2020</v>
      </c>
      <c r="H184" s="100">
        <v>3000</v>
      </c>
      <c r="I184" s="100">
        <f t="shared" ref="I184:I204" si="47">J184+K184</f>
        <v>0</v>
      </c>
      <c r="J184" s="100"/>
      <c r="K184" s="100"/>
      <c r="L184" s="100"/>
      <c r="M184" s="100">
        <v>3000</v>
      </c>
      <c r="N184" s="100" t="s">
        <v>16</v>
      </c>
      <c r="O184" s="57"/>
      <c r="P184" s="119"/>
      <c r="Q184" s="58">
        <f t="shared" si="33"/>
        <v>0</v>
      </c>
      <c r="R184" s="51"/>
      <c r="S184" s="51"/>
      <c r="T184" s="85"/>
      <c r="U184" s="111" t="s">
        <v>405</v>
      </c>
      <c r="V184" s="79">
        <f t="shared" ref="V184:V202" si="48">F184-T184</f>
        <v>3000</v>
      </c>
      <c r="W184" s="70"/>
    </row>
    <row r="185" spans="1:115" ht="41.45" hidden="1" outlineLevel="2" x14ac:dyDescent="0.3">
      <c r="A185" s="1"/>
      <c r="B185" s="97">
        <f t="shared" ref="B185:B248" si="49">B184+1</f>
        <v>170</v>
      </c>
      <c r="C185" s="105" t="s">
        <v>67</v>
      </c>
      <c r="D185" s="108" t="s">
        <v>361</v>
      </c>
      <c r="E185" s="99" t="s">
        <v>14</v>
      </c>
      <c r="F185" s="100">
        <v>371.04</v>
      </c>
      <c r="G185" s="101">
        <v>2020</v>
      </c>
      <c r="H185" s="100">
        <f>F185</f>
        <v>371.04</v>
      </c>
      <c r="I185" s="100">
        <f t="shared" si="47"/>
        <v>0</v>
      </c>
      <c r="J185" s="100"/>
      <c r="K185" s="100"/>
      <c r="L185" s="100"/>
      <c r="M185" s="100">
        <f>H185</f>
        <v>371.04</v>
      </c>
      <c r="N185" s="100" t="s">
        <v>16</v>
      </c>
      <c r="O185" s="57"/>
      <c r="P185" s="119"/>
      <c r="Q185" s="58">
        <f t="shared" si="33"/>
        <v>0</v>
      </c>
      <c r="R185" s="68"/>
      <c r="S185" s="68"/>
      <c r="T185" s="85"/>
      <c r="U185" s="111" t="s">
        <v>405</v>
      </c>
      <c r="V185" s="79">
        <f t="shared" si="48"/>
        <v>371.04</v>
      </c>
      <c r="W185" s="70"/>
      <c r="Y185" s="95" t="s">
        <v>422</v>
      </c>
    </row>
    <row r="186" spans="1:115" ht="45" outlineLevel="2" x14ac:dyDescent="0.25">
      <c r="A186" s="1">
        <v>62</v>
      </c>
      <c r="B186" s="1">
        <f t="shared" si="49"/>
        <v>171</v>
      </c>
      <c r="C186" s="171" t="s">
        <v>64</v>
      </c>
      <c r="D186" s="108" t="s">
        <v>423</v>
      </c>
      <c r="E186" s="4" t="s">
        <v>14</v>
      </c>
      <c r="F186" s="168">
        <v>299.27</v>
      </c>
      <c r="G186" s="185">
        <v>2020</v>
      </c>
      <c r="H186" s="100">
        <f>F186</f>
        <v>299.27</v>
      </c>
      <c r="I186" s="100">
        <f t="shared" si="47"/>
        <v>0</v>
      </c>
      <c r="J186" s="100"/>
      <c r="K186" s="100"/>
      <c r="L186" s="100"/>
      <c r="M186" s="100">
        <f>H186</f>
        <v>299.27</v>
      </c>
      <c r="N186" s="100" t="s">
        <v>16</v>
      </c>
      <c r="O186" s="57">
        <v>0</v>
      </c>
      <c r="P186" s="119">
        <v>296.75599999999997</v>
      </c>
      <c r="Q186" s="58">
        <f t="shared" si="33"/>
        <v>296.75599999999997</v>
      </c>
      <c r="R186" s="51"/>
      <c r="S186" s="51"/>
      <c r="T186" s="168">
        <v>296.75596000000002</v>
      </c>
      <c r="U186" s="190">
        <f t="shared" ref="U186:U189" si="50">T186-F186</f>
        <v>-2.5140399999999659</v>
      </c>
      <c r="V186" s="79">
        <f t="shared" si="48"/>
        <v>2.5140399999999659</v>
      </c>
      <c r="W186" s="70"/>
    </row>
    <row r="187" spans="1:115" ht="30" outlineLevel="2" x14ac:dyDescent="0.25">
      <c r="A187" s="1">
        <v>63</v>
      </c>
      <c r="B187" s="1">
        <f t="shared" si="49"/>
        <v>172</v>
      </c>
      <c r="C187" s="2" t="s">
        <v>115</v>
      </c>
      <c r="D187" s="108" t="s">
        <v>423</v>
      </c>
      <c r="E187" s="4" t="s">
        <v>14</v>
      </c>
      <c r="F187" s="168">
        <v>298</v>
      </c>
      <c r="G187" s="185">
        <v>2020</v>
      </c>
      <c r="H187" s="100">
        <v>298</v>
      </c>
      <c r="I187" s="100">
        <f t="shared" si="47"/>
        <v>0</v>
      </c>
      <c r="J187" s="100"/>
      <c r="K187" s="100"/>
      <c r="L187" s="100"/>
      <c r="M187" s="100">
        <v>298</v>
      </c>
      <c r="N187" s="100" t="s">
        <v>16</v>
      </c>
      <c r="O187" s="57">
        <v>199.97300000000001</v>
      </c>
      <c r="P187" s="119"/>
      <c r="Q187" s="58">
        <f t="shared" si="33"/>
        <v>199.97300000000001</v>
      </c>
      <c r="R187" s="51"/>
      <c r="S187" s="51"/>
      <c r="T187" s="192">
        <v>199.97</v>
      </c>
      <c r="U187" s="190">
        <f t="shared" si="50"/>
        <v>-98.03</v>
      </c>
      <c r="V187" s="79">
        <f t="shared" si="48"/>
        <v>98.03</v>
      </c>
      <c r="W187" s="70"/>
    </row>
    <row r="188" spans="1:115" ht="30" outlineLevel="2" x14ac:dyDescent="0.25">
      <c r="A188" s="1">
        <v>64</v>
      </c>
      <c r="B188" s="1">
        <f t="shared" si="49"/>
        <v>173</v>
      </c>
      <c r="C188" s="2" t="s">
        <v>114</v>
      </c>
      <c r="D188" s="108" t="s">
        <v>423</v>
      </c>
      <c r="E188" s="4" t="s">
        <v>14</v>
      </c>
      <c r="F188" s="168">
        <v>30.709</v>
      </c>
      <c r="G188" s="185">
        <v>2020</v>
      </c>
      <c r="H188" s="100">
        <v>296</v>
      </c>
      <c r="I188" s="100">
        <f t="shared" si="47"/>
        <v>0</v>
      </c>
      <c r="J188" s="100"/>
      <c r="K188" s="100"/>
      <c r="L188" s="100"/>
      <c r="M188" s="100">
        <v>296</v>
      </c>
      <c r="N188" s="100" t="s">
        <v>16</v>
      </c>
      <c r="O188" s="57">
        <v>72.619</v>
      </c>
      <c r="P188" s="119"/>
      <c r="Q188" s="58">
        <f t="shared" si="33"/>
        <v>72.619</v>
      </c>
      <c r="R188" s="51"/>
      <c r="S188" s="51"/>
      <c r="T188" s="168">
        <v>72.62</v>
      </c>
      <c r="U188" s="190">
        <f t="shared" si="50"/>
        <v>41.911000000000001</v>
      </c>
      <c r="V188" s="79">
        <f t="shared" si="48"/>
        <v>-41.911000000000001</v>
      </c>
      <c r="W188" s="70"/>
    </row>
    <row r="189" spans="1:115" ht="45" outlineLevel="2" x14ac:dyDescent="0.25">
      <c r="A189" s="1">
        <v>65</v>
      </c>
      <c r="B189" s="1">
        <f t="shared" si="49"/>
        <v>174</v>
      </c>
      <c r="C189" s="169" t="s">
        <v>176</v>
      </c>
      <c r="D189" s="108" t="s">
        <v>361</v>
      </c>
      <c r="E189" s="4" t="s">
        <v>14</v>
      </c>
      <c r="F189" s="168">
        <v>293.22361000000001</v>
      </c>
      <c r="G189" s="185">
        <v>2020</v>
      </c>
      <c r="H189" s="100">
        <f>F189</f>
        <v>293.22361000000001</v>
      </c>
      <c r="I189" s="100">
        <f t="shared" si="47"/>
        <v>0</v>
      </c>
      <c r="J189" s="100"/>
      <c r="K189" s="100"/>
      <c r="L189" s="100"/>
      <c r="M189" s="100">
        <f>H189</f>
        <v>293.22361000000001</v>
      </c>
      <c r="N189" s="100" t="s">
        <v>259</v>
      </c>
      <c r="O189" s="57">
        <v>0</v>
      </c>
      <c r="P189" s="119">
        <v>290.37</v>
      </c>
      <c r="Q189" s="58">
        <f t="shared" si="33"/>
        <v>290.37</v>
      </c>
      <c r="R189" s="69">
        <v>100</v>
      </c>
      <c r="S189" s="69" t="s">
        <v>410</v>
      </c>
      <c r="T189" s="168">
        <v>290.37698999999998</v>
      </c>
      <c r="U189" s="190">
        <f t="shared" si="50"/>
        <v>-2.8466200000000299</v>
      </c>
      <c r="V189" s="79">
        <f t="shared" si="48"/>
        <v>2.8466200000000299</v>
      </c>
      <c r="W189" s="70"/>
      <c r="X189" s="92">
        <v>100</v>
      </c>
      <c r="Y189" s="93" t="s">
        <v>410</v>
      </c>
    </row>
    <row r="190" spans="1:115" ht="41.45" hidden="1" outlineLevel="2" x14ac:dyDescent="0.3">
      <c r="A190" s="1"/>
      <c r="B190" s="97">
        <f t="shared" si="49"/>
        <v>175</v>
      </c>
      <c r="C190" s="107" t="s">
        <v>121</v>
      </c>
      <c r="D190" s="108" t="s">
        <v>423</v>
      </c>
      <c r="E190" s="99" t="s">
        <v>14</v>
      </c>
      <c r="F190" s="100">
        <v>212.76</v>
      </c>
      <c r="G190" s="101">
        <v>2020</v>
      </c>
      <c r="H190" s="100">
        <v>212.76</v>
      </c>
      <c r="I190" s="100">
        <f t="shared" si="47"/>
        <v>0</v>
      </c>
      <c r="J190" s="100"/>
      <c r="K190" s="100"/>
      <c r="L190" s="100"/>
      <c r="M190" s="100">
        <v>212.76</v>
      </c>
      <c r="N190" s="100" t="s">
        <v>259</v>
      </c>
      <c r="O190" s="57">
        <v>206.511</v>
      </c>
      <c r="P190" s="119"/>
      <c r="Q190" s="58">
        <f t="shared" si="33"/>
        <v>206.511</v>
      </c>
      <c r="R190" s="51"/>
      <c r="S190" s="51"/>
      <c r="T190" s="85"/>
      <c r="U190" s="136" t="s">
        <v>427</v>
      </c>
      <c r="V190" s="79">
        <f t="shared" si="48"/>
        <v>212.76</v>
      </c>
      <c r="W190" s="70"/>
    </row>
    <row r="191" spans="1:115" ht="41.45" hidden="1" outlineLevel="2" x14ac:dyDescent="0.3">
      <c r="A191" s="1"/>
      <c r="B191" s="97">
        <f t="shared" si="49"/>
        <v>176</v>
      </c>
      <c r="C191" s="105" t="s">
        <v>77</v>
      </c>
      <c r="D191" s="143" t="s">
        <v>423</v>
      </c>
      <c r="E191" s="99" t="s">
        <v>14</v>
      </c>
      <c r="F191" s="100">
        <v>120</v>
      </c>
      <c r="G191" s="101">
        <v>2020</v>
      </c>
      <c r="H191" s="100">
        <f>F191</f>
        <v>120</v>
      </c>
      <c r="I191" s="100">
        <f t="shared" si="47"/>
        <v>0</v>
      </c>
      <c r="J191" s="100"/>
      <c r="K191" s="100"/>
      <c r="L191" s="100"/>
      <c r="M191" s="100">
        <f>H191</f>
        <v>120</v>
      </c>
      <c r="N191" s="100" t="s">
        <v>16</v>
      </c>
      <c r="O191" s="57"/>
      <c r="P191" s="119"/>
      <c r="Q191" s="58">
        <f t="shared" si="33"/>
        <v>0</v>
      </c>
      <c r="R191" s="51"/>
      <c r="S191" s="51"/>
      <c r="T191" s="85"/>
      <c r="U191" s="111" t="s">
        <v>405</v>
      </c>
      <c r="V191" s="79">
        <f t="shared" si="48"/>
        <v>120</v>
      </c>
      <c r="W191" s="70"/>
    </row>
    <row r="192" spans="1:115" ht="27.6" hidden="1" outlineLevel="2" x14ac:dyDescent="0.3">
      <c r="A192" s="1"/>
      <c r="B192" s="97">
        <f t="shared" si="49"/>
        <v>177</v>
      </c>
      <c r="C192" s="107" t="s">
        <v>175</v>
      </c>
      <c r="D192" s="143" t="s">
        <v>423</v>
      </c>
      <c r="E192" s="99" t="s">
        <v>14</v>
      </c>
      <c r="F192" s="100">
        <v>103.07</v>
      </c>
      <c r="G192" s="101">
        <v>2020</v>
      </c>
      <c r="H192" s="100">
        <v>103.07</v>
      </c>
      <c r="I192" s="100">
        <f t="shared" si="47"/>
        <v>0</v>
      </c>
      <c r="J192" s="100"/>
      <c r="K192" s="100"/>
      <c r="L192" s="100"/>
      <c r="M192" s="100">
        <v>103.07</v>
      </c>
      <c r="N192" s="100" t="s">
        <v>16</v>
      </c>
      <c r="O192" s="57"/>
      <c r="P192" s="119"/>
      <c r="Q192" s="58">
        <f t="shared" si="33"/>
        <v>0</v>
      </c>
      <c r="R192" s="51"/>
      <c r="S192" s="51"/>
      <c r="T192" s="85"/>
      <c r="U192" s="111" t="s">
        <v>405</v>
      </c>
      <c r="V192" s="79">
        <f t="shared" si="48"/>
        <v>103.07</v>
      </c>
      <c r="W192" s="70"/>
    </row>
    <row r="193" spans="1:25" ht="55.15" hidden="1" outlineLevel="2" x14ac:dyDescent="0.3">
      <c r="A193" s="1"/>
      <c r="B193" s="97">
        <f t="shared" si="49"/>
        <v>178</v>
      </c>
      <c r="C193" s="105" t="s">
        <v>178</v>
      </c>
      <c r="D193" s="108" t="s">
        <v>18</v>
      </c>
      <c r="E193" s="99" t="s">
        <v>18</v>
      </c>
      <c r="F193" s="100">
        <v>62</v>
      </c>
      <c r="G193" s="101">
        <v>2020</v>
      </c>
      <c r="H193" s="100">
        <f>F193</f>
        <v>62</v>
      </c>
      <c r="I193" s="100">
        <f t="shared" si="47"/>
        <v>0</v>
      </c>
      <c r="J193" s="100"/>
      <c r="K193" s="100"/>
      <c r="L193" s="100"/>
      <c r="M193" s="100">
        <f>H193</f>
        <v>62</v>
      </c>
      <c r="N193" s="100" t="s">
        <v>16</v>
      </c>
      <c r="O193" s="57"/>
      <c r="P193" s="119"/>
      <c r="Q193" s="58">
        <f t="shared" si="33"/>
        <v>0</v>
      </c>
      <c r="R193" s="51"/>
      <c r="S193" s="51"/>
      <c r="T193" s="85"/>
      <c r="U193" s="111" t="s">
        <v>405</v>
      </c>
      <c r="V193" s="79">
        <f t="shared" si="48"/>
        <v>62</v>
      </c>
      <c r="W193" s="70"/>
    </row>
    <row r="194" spans="1:25" ht="30" outlineLevel="2" x14ac:dyDescent="0.25">
      <c r="A194" s="1">
        <v>66</v>
      </c>
      <c r="B194" s="1">
        <f t="shared" si="49"/>
        <v>179</v>
      </c>
      <c r="C194" s="171" t="s">
        <v>100</v>
      </c>
      <c r="D194" s="99" t="s">
        <v>361</v>
      </c>
      <c r="E194" s="4" t="s">
        <v>18</v>
      </c>
      <c r="F194" s="168">
        <v>27.975999999999999</v>
      </c>
      <c r="G194" s="185">
        <v>2020</v>
      </c>
      <c r="H194" s="100">
        <f>M194</f>
        <v>27.975999999999999</v>
      </c>
      <c r="I194" s="100">
        <f t="shared" si="47"/>
        <v>0</v>
      </c>
      <c r="J194" s="100"/>
      <c r="K194" s="100"/>
      <c r="L194" s="100"/>
      <c r="M194" s="100">
        <v>27.975999999999999</v>
      </c>
      <c r="N194" s="100" t="s">
        <v>259</v>
      </c>
      <c r="O194" s="57"/>
      <c r="P194" s="119">
        <v>27.98</v>
      </c>
      <c r="Q194" s="58">
        <f t="shared" si="33"/>
        <v>27.98</v>
      </c>
      <c r="R194" s="69">
        <v>100</v>
      </c>
      <c r="S194" s="69" t="s">
        <v>410</v>
      </c>
      <c r="T194" s="168">
        <v>27.975999999999999</v>
      </c>
      <c r="U194" s="190">
        <f>T194-F194</f>
        <v>0</v>
      </c>
      <c r="V194" s="79">
        <f t="shared" si="48"/>
        <v>0</v>
      </c>
      <c r="W194" s="70"/>
      <c r="X194" s="92">
        <v>100</v>
      </c>
      <c r="Y194" s="93" t="s">
        <v>410</v>
      </c>
    </row>
    <row r="195" spans="1:25" ht="41.45" hidden="1" outlineLevel="2" x14ac:dyDescent="0.3">
      <c r="A195" s="1"/>
      <c r="B195" s="97">
        <f t="shared" si="49"/>
        <v>180</v>
      </c>
      <c r="C195" s="106" t="s">
        <v>46</v>
      </c>
      <c r="D195" s="143" t="s">
        <v>423</v>
      </c>
      <c r="E195" s="99" t="s">
        <v>14</v>
      </c>
      <c r="F195" s="100">
        <v>1537.5</v>
      </c>
      <c r="G195" s="101" t="s">
        <v>15</v>
      </c>
      <c r="H195" s="100">
        <f>F195</f>
        <v>1537.5</v>
      </c>
      <c r="I195" s="100">
        <f t="shared" si="47"/>
        <v>0</v>
      </c>
      <c r="J195" s="100"/>
      <c r="K195" s="100"/>
      <c r="L195" s="100"/>
      <c r="M195" s="100">
        <f>H195</f>
        <v>1537.5</v>
      </c>
      <c r="N195" s="100" t="s">
        <v>16</v>
      </c>
      <c r="O195" s="57"/>
      <c r="P195" s="119"/>
      <c r="Q195" s="58">
        <f t="shared" si="33"/>
        <v>0</v>
      </c>
      <c r="R195" s="51"/>
      <c r="S195" s="51"/>
      <c r="T195" s="85"/>
      <c r="U195" s="111" t="s">
        <v>405</v>
      </c>
      <c r="V195" s="79">
        <f t="shared" si="48"/>
        <v>1537.5</v>
      </c>
      <c r="W195" s="70"/>
    </row>
    <row r="196" spans="1:25" ht="27.6" hidden="1" outlineLevel="2" x14ac:dyDescent="0.3">
      <c r="A196" s="1"/>
      <c r="B196" s="97">
        <f t="shared" si="49"/>
        <v>181</v>
      </c>
      <c r="C196" s="102" t="s">
        <v>109</v>
      </c>
      <c r="D196" s="143" t="s">
        <v>423</v>
      </c>
      <c r="E196" s="99" t="s">
        <v>14</v>
      </c>
      <c r="F196" s="100">
        <v>1500</v>
      </c>
      <c r="G196" s="101" t="s">
        <v>15</v>
      </c>
      <c r="H196" s="100">
        <v>1500</v>
      </c>
      <c r="I196" s="100">
        <f t="shared" si="47"/>
        <v>0</v>
      </c>
      <c r="J196" s="100"/>
      <c r="K196" s="100"/>
      <c r="L196" s="100"/>
      <c r="M196" s="100">
        <v>1500</v>
      </c>
      <c r="N196" s="100" t="s">
        <v>16</v>
      </c>
      <c r="O196" s="57"/>
      <c r="P196" s="119"/>
      <c r="Q196" s="58">
        <f t="shared" si="33"/>
        <v>0</v>
      </c>
      <c r="R196" s="51"/>
      <c r="S196" s="51"/>
      <c r="T196" s="85"/>
      <c r="U196" s="111" t="s">
        <v>405</v>
      </c>
      <c r="V196" s="79">
        <f t="shared" si="48"/>
        <v>1500</v>
      </c>
      <c r="W196" s="70"/>
    </row>
    <row r="197" spans="1:25" ht="41.45" hidden="1" outlineLevel="2" x14ac:dyDescent="0.3">
      <c r="A197" s="1"/>
      <c r="B197" s="97">
        <f t="shared" si="49"/>
        <v>182</v>
      </c>
      <c r="C197" s="107" t="s">
        <v>118</v>
      </c>
      <c r="D197" s="143" t="s">
        <v>423</v>
      </c>
      <c r="E197" s="99" t="s">
        <v>14</v>
      </c>
      <c r="F197" s="100">
        <v>493.64699999999999</v>
      </c>
      <c r="G197" s="128" t="s">
        <v>15</v>
      </c>
      <c r="H197" s="100">
        <v>493.64699999999999</v>
      </c>
      <c r="I197" s="100">
        <f t="shared" si="47"/>
        <v>0</v>
      </c>
      <c r="J197" s="100"/>
      <c r="K197" s="100"/>
      <c r="L197" s="100"/>
      <c r="M197" s="100">
        <v>493.64699999999999</v>
      </c>
      <c r="N197" s="100" t="s">
        <v>16</v>
      </c>
      <c r="O197" s="57"/>
      <c r="P197" s="119"/>
      <c r="Q197" s="58">
        <f t="shared" si="33"/>
        <v>0</v>
      </c>
      <c r="R197" s="51"/>
      <c r="S197" s="51"/>
      <c r="T197" s="85"/>
      <c r="U197" s="111" t="s">
        <v>405</v>
      </c>
      <c r="V197" s="79">
        <f t="shared" si="48"/>
        <v>493.64699999999999</v>
      </c>
      <c r="W197" s="70"/>
    </row>
    <row r="198" spans="1:25" ht="27.6" hidden="1" outlineLevel="2" x14ac:dyDescent="0.3">
      <c r="A198" s="1"/>
      <c r="B198" s="97">
        <f t="shared" si="49"/>
        <v>183</v>
      </c>
      <c r="C198" s="107" t="s">
        <v>119</v>
      </c>
      <c r="D198" s="143" t="s">
        <v>423</v>
      </c>
      <c r="E198" s="99" t="s">
        <v>14</v>
      </c>
      <c r="F198" s="100">
        <v>489.49799999999999</v>
      </c>
      <c r="G198" s="128" t="s">
        <v>15</v>
      </c>
      <c r="H198" s="100">
        <v>489.49799999999999</v>
      </c>
      <c r="I198" s="100">
        <f t="shared" si="47"/>
        <v>0</v>
      </c>
      <c r="J198" s="100"/>
      <c r="K198" s="100"/>
      <c r="L198" s="100"/>
      <c r="M198" s="100">
        <v>489.49799999999999</v>
      </c>
      <c r="N198" s="100" t="s">
        <v>16</v>
      </c>
      <c r="O198" s="57"/>
      <c r="P198" s="119"/>
      <c r="Q198" s="58">
        <f t="shared" si="33"/>
        <v>0</v>
      </c>
      <c r="R198" s="51"/>
      <c r="S198" s="51"/>
      <c r="T198" s="85">
        <v>58.372689999999999</v>
      </c>
      <c r="U198" s="111" t="s">
        <v>405</v>
      </c>
      <c r="V198" s="79">
        <f t="shared" si="48"/>
        <v>431.12531000000001</v>
      </c>
      <c r="W198" s="70"/>
    </row>
    <row r="199" spans="1:25" ht="41.45" hidden="1" outlineLevel="2" x14ac:dyDescent="0.3">
      <c r="A199" s="1"/>
      <c r="B199" s="97">
        <f t="shared" si="49"/>
        <v>184</v>
      </c>
      <c r="C199" s="106" t="s">
        <v>200</v>
      </c>
      <c r="D199" s="143" t="s">
        <v>423</v>
      </c>
      <c r="E199" s="99" t="s">
        <v>14</v>
      </c>
      <c r="F199" s="100">
        <v>205</v>
      </c>
      <c r="G199" s="101" t="s">
        <v>15</v>
      </c>
      <c r="H199" s="100">
        <f>F199</f>
        <v>205</v>
      </c>
      <c r="I199" s="100">
        <f t="shared" si="47"/>
        <v>0</v>
      </c>
      <c r="J199" s="100"/>
      <c r="K199" s="100"/>
      <c r="L199" s="100"/>
      <c r="M199" s="100">
        <f>H199</f>
        <v>205</v>
      </c>
      <c r="N199" s="100" t="s">
        <v>16</v>
      </c>
      <c r="O199" s="57"/>
      <c r="P199" s="119"/>
      <c r="Q199" s="58">
        <f t="shared" si="33"/>
        <v>0</v>
      </c>
      <c r="R199" s="51"/>
      <c r="S199" s="51"/>
      <c r="T199" s="85"/>
      <c r="U199" s="111" t="s">
        <v>405</v>
      </c>
      <c r="V199" s="79">
        <f t="shared" si="48"/>
        <v>205</v>
      </c>
      <c r="W199" s="70"/>
    </row>
    <row r="200" spans="1:25" ht="30" outlineLevel="2" x14ac:dyDescent="0.25">
      <c r="A200" s="1">
        <v>67</v>
      </c>
      <c r="B200" s="1">
        <f t="shared" si="49"/>
        <v>185</v>
      </c>
      <c r="C200" s="2" t="s">
        <v>111</v>
      </c>
      <c r="D200" s="108" t="s">
        <v>423</v>
      </c>
      <c r="E200" s="4" t="s">
        <v>14</v>
      </c>
      <c r="F200" s="168">
        <v>183.62100000000001</v>
      </c>
      <c r="G200" s="185" t="s">
        <v>15</v>
      </c>
      <c r="H200" s="100">
        <v>177.434</v>
      </c>
      <c r="I200" s="100">
        <f t="shared" si="47"/>
        <v>0</v>
      </c>
      <c r="J200" s="100"/>
      <c r="K200" s="100"/>
      <c r="L200" s="100"/>
      <c r="M200" s="100">
        <v>177.434</v>
      </c>
      <c r="N200" s="100" t="s">
        <v>16</v>
      </c>
      <c r="O200" s="57">
        <v>0</v>
      </c>
      <c r="P200" s="119">
        <v>410.54399999999998</v>
      </c>
      <c r="Q200" s="58">
        <f t="shared" si="33"/>
        <v>410.54399999999998</v>
      </c>
      <c r="R200" s="51"/>
      <c r="S200" s="51"/>
      <c r="T200" s="168">
        <v>174.68600000000001</v>
      </c>
      <c r="U200" s="190">
        <f>T200-F200</f>
        <v>-8.9350000000000023</v>
      </c>
      <c r="V200" s="79">
        <f t="shared" si="48"/>
        <v>8.9350000000000023</v>
      </c>
      <c r="W200" s="70"/>
    </row>
    <row r="201" spans="1:25" ht="27.6" hidden="1" outlineLevel="2" x14ac:dyDescent="0.3">
      <c r="A201" s="1"/>
      <c r="B201" s="97">
        <f t="shared" si="49"/>
        <v>186</v>
      </c>
      <c r="C201" s="102" t="s">
        <v>110</v>
      </c>
      <c r="D201" s="143" t="s">
        <v>423</v>
      </c>
      <c r="E201" s="99" t="s">
        <v>14</v>
      </c>
      <c r="F201" s="100">
        <v>150.816</v>
      </c>
      <c r="G201" s="101" t="s">
        <v>15</v>
      </c>
      <c r="H201" s="100">
        <v>150.816</v>
      </c>
      <c r="I201" s="100">
        <f t="shared" si="47"/>
        <v>0</v>
      </c>
      <c r="J201" s="100"/>
      <c r="K201" s="100"/>
      <c r="L201" s="100"/>
      <c r="M201" s="100">
        <v>150.816</v>
      </c>
      <c r="N201" s="100" t="s">
        <v>16</v>
      </c>
      <c r="O201" s="57"/>
      <c r="P201" s="119"/>
      <c r="Q201" s="58">
        <f t="shared" si="33"/>
        <v>0</v>
      </c>
      <c r="R201" s="51"/>
      <c r="S201" s="51"/>
      <c r="T201" s="85"/>
      <c r="U201" s="111" t="s">
        <v>405</v>
      </c>
      <c r="V201" s="79">
        <f t="shared" si="48"/>
        <v>150.816</v>
      </c>
      <c r="W201" s="70"/>
    </row>
    <row r="202" spans="1:25" ht="60" outlineLevel="2" x14ac:dyDescent="0.25">
      <c r="A202" s="1">
        <v>68</v>
      </c>
      <c r="B202" s="1">
        <f t="shared" si="49"/>
        <v>187</v>
      </c>
      <c r="C202" s="172" t="s">
        <v>123</v>
      </c>
      <c r="D202" s="108" t="s">
        <v>361</v>
      </c>
      <c r="E202" s="4" t="s">
        <v>14</v>
      </c>
      <c r="F202" s="168">
        <v>125.44799999999999</v>
      </c>
      <c r="G202" s="185" t="s">
        <v>15</v>
      </c>
      <c r="H202" s="100">
        <v>125.44799999999999</v>
      </c>
      <c r="I202" s="100">
        <f t="shared" si="47"/>
        <v>0</v>
      </c>
      <c r="J202" s="100"/>
      <c r="K202" s="100"/>
      <c r="L202" s="100"/>
      <c r="M202" s="100">
        <v>125.44799999999999</v>
      </c>
      <c r="N202" s="100" t="s">
        <v>259</v>
      </c>
      <c r="O202" s="57"/>
      <c r="P202" s="119">
        <v>125.06</v>
      </c>
      <c r="Q202" s="58">
        <f t="shared" si="33"/>
        <v>125.06</v>
      </c>
      <c r="R202" s="69">
        <v>100</v>
      </c>
      <c r="S202" s="69" t="s">
        <v>410</v>
      </c>
      <c r="T202" s="168">
        <v>125.06388</v>
      </c>
      <c r="U202" s="190">
        <f>T202-F202</f>
        <v>-0.3841199999999958</v>
      </c>
      <c r="V202" s="79">
        <f t="shared" si="48"/>
        <v>0.3841199999999958</v>
      </c>
      <c r="W202" s="70"/>
      <c r="X202" s="92">
        <v>100</v>
      </c>
      <c r="Y202" s="93" t="s">
        <v>410</v>
      </c>
    </row>
    <row r="203" spans="1:25" ht="30.6" hidden="1" customHeight="1" outlineLevel="2" x14ac:dyDescent="0.3">
      <c r="A203" s="1"/>
      <c r="B203" s="1">
        <f t="shared" si="49"/>
        <v>188</v>
      </c>
      <c r="C203" s="2" t="s">
        <v>108</v>
      </c>
      <c r="D203" s="4"/>
      <c r="E203" s="4" t="s">
        <v>14</v>
      </c>
      <c r="F203" s="20" t="s">
        <v>16</v>
      </c>
      <c r="G203" s="18" t="s">
        <v>15</v>
      </c>
      <c r="H203" s="20" t="s">
        <v>16</v>
      </c>
      <c r="I203" s="20">
        <f t="shared" si="47"/>
        <v>0</v>
      </c>
      <c r="J203" s="20"/>
      <c r="K203" s="20"/>
      <c r="L203" s="20"/>
      <c r="M203" s="20" t="s">
        <v>16</v>
      </c>
      <c r="N203" s="20" t="s">
        <v>16</v>
      </c>
      <c r="O203" s="51"/>
      <c r="P203" s="116"/>
      <c r="Q203" s="58">
        <f t="shared" si="33"/>
        <v>0</v>
      </c>
      <c r="R203" s="51"/>
      <c r="S203" s="51"/>
      <c r="T203" s="85"/>
      <c r="U203" s="78"/>
      <c r="V203" s="79"/>
      <c r="W203" s="70"/>
    </row>
    <row r="204" spans="1:25" ht="27.6" hidden="1" outlineLevel="2" x14ac:dyDescent="0.3">
      <c r="A204" s="1"/>
      <c r="B204" s="97">
        <f t="shared" si="49"/>
        <v>189</v>
      </c>
      <c r="C204" s="102" t="s">
        <v>112</v>
      </c>
      <c r="D204" s="103" t="s">
        <v>18</v>
      </c>
      <c r="E204" s="99" t="s">
        <v>18</v>
      </c>
      <c r="F204" s="100">
        <v>2684.3229999999999</v>
      </c>
      <c r="G204" s="101" t="s">
        <v>15</v>
      </c>
      <c r="H204" s="100">
        <v>2684.3229999999999</v>
      </c>
      <c r="I204" s="100">
        <f t="shared" si="47"/>
        <v>0</v>
      </c>
      <c r="J204" s="100"/>
      <c r="K204" s="100"/>
      <c r="L204" s="127">
        <v>2147.4630000000002</v>
      </c>
      <c r="M204" s="100">
        <v>536.86</v>
      </c>
      <c r="N204" s="100" t="s">
        <v>16</v>
      </c>
      <c r="O204" s="57"/>
      <c r="P204" s="119"/>
      <c r="Q204" s="58">
        <f t="shared" si="33"/>
        <v>0</v>
      </c>
      <c r="R204" s="51"/>
      <c r="S204" s="51"/>
      <c r="T204" s="85"/>
      <c r="U204" s="111" t="s">
        <v>415</v>
      </c>
      <c r="V204" s="79">
        <f t="shared" ref="V204:V235" si="51">F204-T204</f>
        <v>2684.3229999999999</v>
      </c>
      <c r="W204" s="70"/>
    </row>
    <row r="205" spans="1:25" ht="27.6" hidden="1" outlineLevel="2" x14ac:dyDescent="0.3">
      <c r="A205" s="1"/>
      <c r="B205" s="97">
        <f t="shared" si="49"/>
        <v>190</v>
      </c>
      <c r="C205" s="106" t="s">
        <v>199</v>
      </c>
      <c r="D205" s="143" t="s">
        <v>423</v>
      </c>
      <c r="E205" s="99" t="s">
        <v>20</v>
      </c>
      <c r="F205" s="100">
        <v>922.5</v>
      </c>
      <c r="G205" s="101" t="s">
        <v>15</v>
      </c>
      <c r="H205" s="100">
        <f>F205</f>
        <v>922.5</v>
      </c>
      <c r="I205" s="100">
        <f>J205+K205</f>
        <v>0</v>
      </c>
      <c r="J205" s="100"/>
      <c r="K205" s="100"/>
      <c r="L205" s="100"/>
      <c r="M205" s="100">
        <f>H205</f>
        <v>922.5</v>
      </c>
      <c r="N205" s="100" t="s">
        <v>16</v>
      </c>
      <c r="O205" s="57"/>
      <c r="P205" s="119"/>
      <c r="Q205" s="58">
        <f t="shared" si="33"/>
        <v>0</v>
      </c>
      <c r="R205" s="51"/>
      <c r="S205" s="51"/>
      <c r="T205" s="85"/>
      <c r="U205" s="111" t="s">
        <v>405</v>
      </c>
      <c r="V205" s="79">
        <f t="shared" si="51"/>
        <v>922.5</v>
      </c>
      <c r="W205" s="70"/>
    </row>
    <row r="206" spans="1:25" ht="41.45" hidden="1" outlineLevel="2" x14ac:dyDescent="0.3">
      <c r="A206" s="1"/>
      <c r="B206" s="1">
        <f t="shared" si="49"/>
        <v>191</v>
      </c>
      <c r="C206" s="2" t="s">
        <v>275</v>
      </c>
      <c r="D206" s="6"/>
      <c r="E206" s="4" t="s">
        <v>14</v>
      </c>
      <c r="F206" s="20">
        <v>687.39800000000002</v>
      </c>
      <c r="G206" s="46">
        <v>2020</v>
      </c>
      <c r="H206" s="20">
        <f>+I206+L206+M206</f>
        <v>687.4</v>
      </c>
      <c r="I206" s="20">
        <f>J206+K206</f>
        <v>0</v>
      </c>
      <c r="J206" s="20"/>
      <c r="K206" s="20"/>
      <c r="L206" s="20"/>
      <c r="M206" s="20">
        <v>687.4</v>
      </c>
      <c r="N206" s="20" t="s">
        <v>16</v>
      </c>
      <c r="O206" s="51"/>
      <c r="P206" s="116"/>
      <c r="Q206" s="58">
        <f t="shared" si="33"/>
        <v>0</v>
      </c>
      <c r="R206" s="51"/>
      <c r="S206" s="51"/>
      <c r="T206" s="85">
        <v>649.93349999999998</v>
      </c>
      <c r="U206" s="78">
        <f>(T206/F206)*100</f>
        <v>94.549809571747375</v>
      </c>
      <c r="V206" s="79">
        <f t="shared" si="51"/>
        <v>37.464500000000044</v>
      </c>
      <c r="W206" s="70"/>
    </row>
    <row r="207" spans="1:25" ht="42.75" outlineLevel="2" x14ac:dyDescent="0.25">
      <c r="A207" s="1">
        <v>69</v>
      </c>
      <c r="B207" s="1">
        <f t="shared" si="49"/>
        <v>192</v>
      </c>
      <c r="C207" s="2" t="s">
        <v>282</v>
      </c>
      <c r="D207" s="103" t="s">
        <v>361</v>
      </c>
      <c r="E207" s="4" t="s">
        <v>14</v>
      </c>
      <c r="F207" s="168">
        <v>145.76300000000001</v>
      </c>
      <c r="G207" s="186">
        <v>2020</v>
      </c>
      <c r="H207" s="109">
        <f t="shared" ref="H207:H214" si="52">F207</f>
        <v>145.76300000000001</v>
      </c>
      <c r="I207" s="100"/>
      <c r="J207" s="100"/>
      <c r="K207" s="100"/>
      <c r="L207" s="100"/>
      <c r="M207" s="109">
        <f t="shared" ref="M207:M215" si="53">F207</f>
        <v>145.76300000000001</v>
      </c>
      <c r="N207" s="100"/>
      <c r="O207" s="57"/>
      <c r="P207" s="119">
        <v>138.99</v>
      </c>
      <c r="Q207" s="58">
        <f t="shared" si="33"/>
        <v>138.99</v>
      </c>
      <c r="R207" s="69">
        <v>100</v>
      </c>
      <c r="S207" s="69" t="s">
        <v>410</v>
      </c>
      <c r="T207" s="168">
        <v>138.99299999999999</v>
      </c>
      <c r="U207" s="190">
        <f t="shared" ref="U207:U208" si="54">T207-F207</f>
        <v>-6.7700000000000102</v>
      </c>
      <c r="V207" s="79">
        <f t="shared" si="51"/>
        <v>6.7700000000000102</v>
      </c>
      <c r="W207" s="70"/>
      <c r="X207" s="90">
        <v>100</v>
      </c>
      <c r="Y207" s="87" t="s">
        <v>410</v>
      </c>
    </row>
    <row r="208" spans="1:25" ht="60" outlineLevel="2" x14ac:dyDescent="0.25">
      <c r="A208" s="1">
        <v>70</v>
      </c>
      <c r="B208" s="1">
        <f t="shared" si="49"/>
        <v>193</v>
      </c>
      <c r="C208" s="2" t="s">
        <v>283</v>
      </c>
      <c r="D208" s="103" t="s">
        <v>361</v>
      </c>
      <c r="E208" s="4" t="s">
        <v>14</v>
      </c>
      <c r="F208" s="168">
        <v>814.73900000000003</v>
      </c>
      <c r="G208" s="186">
        <v>2020</v>
      </c>
      <c r="H208" s="109">
        <f t="shared" si="52"/>
        <v>814.73900000000003</v>
      </c>
      <c r="I208" s="100"/>
      <c r="J208" s="100"/>
      <c r="K208" s="100"/>
      <c r="L208" s="100"/>
      <c r="M208" s="109">
        <f t="shared" si="53"/>
        <v>814.73900000000003</v>
      </c>
      <c r="N208" s="100"/>
      <c r="O208" s="57"/>
      <c r="P208" s="119">
        <v>679.58</v>
      </c>
      <c r="Q208" s="58">
        <f t="shared" ref="Q208:Q271" si="55">SUM(O208:P208)</f>
        <v>679.58</v>
      </c>
      <c r="R208" s="69">
        <v>100</v>
      </c>
      <c r="S208" s="69" t="s">
        <v>410</v>
      </c>
      <c r="T208" s="168">
        <v>679.58</v>
      </c>
      <c r="U208" s="190">
        <f t="shared" si="54"/>
        <v>-135.15899999999999</v>
      </c>
      <c r="V208" s="79">
        <f t="shared" si="51"/>
        <v>135.15899999999999</v>
      </c>
      <c r="W208" s="70"/>
      <c r="X208" s="90">
        <v>100</v>
      </c>
      <c r="Y208" s="87" t="s">
        <v>410</v>
      </c>
    </row>
    <row r="209" spans="1:26" ht="41.45" hidden="1" outlineLevel="2" x14ac:dyDescent="0.3">
      <c r="A209" s="1"/>
      <c r="B209" s="97">
        <f t="shared" si="49"/>
        <v>194</v>
      </c>
      <c r="C209" s="102" t="s">
        <v>284</v>
      </c>
      <c r="D209" s="103" t="s">
        <v>361</v>
      </c>
      <c r="E209" s="99" t="s">
        <v>14</v>
      </c>
      <c r="F209" s="109">
        <v>299.99900000000002</v>
      </c>
      <c r="G209" s="104">
        <v>2020</v>
      </c>
      <c r="H209" s="109">
        <f t="shared" si="52"/>
        <v>299.99900000000002</v>
      </c>
      <c r="I209" s="20"/>
      <c r="J209" s="20"/>
      <c r="K209" s="20"/>
      <c r="L209" s="20"/>
      <c r="M209" s="47">
        <f t="shared" si="53"/>
        <v>299.99900000000002</v>
      </c>
      <c r="N209" s="20"/>
      <c r="O209" s="65"/>
      <c r="P209" s="118">
        <v>0</v>
      </c>
      <c r="Q209" s="66">
        <f t="shared" si="55"/>
        <v>0</v>
      </c>
      <c r="R209" s="69"/>
      <c r="S209" s="69"/>
      <c r="T209" s="85"/>
      <c r="U209" s="111" t="s">
        <v>405</v>
      </c>
      <c r="V209" s="79">
        <f t="shared" si="51"/>
        <v>299.99900000000002</v>
      </c>
      <c r="W209" s="70"/>
    </row>
    <row r="210" spans="1:26" ht="27.6" hidden="1" outlineLevel="2" x14ac:dyDescent="0.3">
      <c r="A210" s="1"/>
      <c r="B210" s="97">
        <f t="shared" si="49"/>
        <v>195</v>
      </c>
      <c r="C210" s="102" t="s">
        <v>285</v>
      </c>
      <c r="D210" s="103" t="s">
        <v>361</v>
      </c>
      <c r="E210" s="99" t="s">
        <v>14</v>
      </c>
      <c r="F210" s="109">
        <v>299.21600000000001</v>
      </c>
      <c r="G210" s="104">
        <v>2020</v>
      </c>
      <c r="H210" s="109">
        <f t="shared" si="52"/>
        <v>299.21600000000001</v>
      </c>
      <c r="I210" s="20"/>
      <c r="J210" s="20"/>
      <c r="K210" s="20"/>
      <c r="L210" s="20"/>
      <c r="M210" s="47">
        <f t="shared" si="53"/>
        <v>299.21600000000001</v>
      </c>
      <c r="N210" s="20"/>
      <c r="O210" s="65"/>
      <c r="P210" s="118"/>
      <c r="Q210" s="66">
        <f t="shared" si="55"/>
        <v>0</v>
      </c>
      <c r="R210" s="51"/>
      <c r="S210" s="51"/>
      <c r="T210" s="85"/>
      <c r="U210" s="111" t="s">
        <v>405</v>
      </c>
      <c r="V210" s="79">
        <f t="shared" si="51"/>
        <v>299.21600000000001</v>
      </c>
      <c r="W210" s="70"/>
    </row>
    <row r="211" spans="1:26" ht="42.75" outlineLevel="2" x14ac:dyDescent="0.25">
      <c r="A211" s="1">
        <v>71</v>
      </c>
      <c r="B211" s="1">
        <f t="shared" si="49"/>
        <v>196</v>
      </c>
      <c r="C211" s="2" t="s">
        <v>286</v>
      </c>
      <c r="D211" s="103" t="s">
        <v>361</v>
      </c>
      <c r="E211" s="4" t="s">
        <v>14</v>
      </c>
      <c r="F211" s="168">
        <v>299.86700000000002</v>
      </c>
      <c r="G211" s="186">
        <v>2020</v>
      </c>
      <c r="H211" s="109">
        <f t="shared" si="52"/>
        <v>299.86700000000002</v>
      </c>
      <c r="I211" s="100"/>
      <c r="J211" s="100"/>
      <c r="K211" s="100"/>
      <c r="L211" s="100"/>
      <c r="M211" s="109">
        <f t="shared" si="53"/>
        <v>299.86700000000002</v>
      </c>
      <c r="N211" s="100"/>
      <c r="O211" s="57">
        <v>0</v>
      </c>
      <c r="P211" s="119">
        <v>238.16</v>
      </c>
      <c r="Q211" s="58">
        <f t="shared" si="55"/>
        <v>238.16</v>
      </c>
      <c r="R211" s="51">
        <v>100</v>
      </c>
      <c r="S211" s="51" t="s">
        <v>410</v>
      </c>
      <c r="T211" s="168">
        <v>238.16</v>
      </c>
      <c r="U211" s="190">
        <f t="shared" ref="U211:U221" si="56">T211-F211</f>
        <v>-61.707000000000022</v>
      </c>
      <c r="V211" s="79">
        <f t="shared" si="51"/>
        <v>61.707000000000022</v>
      </c>
      <c r="W211" s="70"/>
      <c r="X211" s="92">
        <v>100</v>
      </c>
      <c r="Y211" s="93" t="s">
        <v>410</v>
      </c>
    </row>
    <row r="212" spans="1:26" ht="45" outlineLevel="2" x14ac:dyDescent="0.25">
      <c r="A212" s="1">
        <v>72</v>
      </c>
      <c r="B212" s="1">
        <f t="shared" si="49"/>
        <v>197</v>
      </c>
      <c r="C212" s="2" t="s">
        <v>287</v>
      </c>
      <c r="D212" s="103" t="s">
        <v>361</v>
      </c>
      <c r="E212" s="4" t="s">
        <v>14</v>
      </c>
      <c r="F212" s="168">
        <v>239.18</v>
      </c>
      <c r="G212" s="186">
        <v>2020</v>
      </c>
      <c r="H212" s="109">
        <f t="shared" si="52"/>
        <v>239.18</v>
      </c>
      <c r="I212" s="100"/>
      <c r="J212" s="100"/>
      <c r="K212" s="100"/>
      <c r="L212" s="100"/>
      <c r="M212" s="109">
        <f t="shared" si="53"/>
        <v>239.18</v>
      </c>
      <c r="N212" s="100"/>
      <c r="O212" s="57">
        <v>0</v>
      </c>
      <c r="P212" s="119">
        <v>171.87</v>
      </c>
      <c r="Q212" s="58">
        <f t="shared" si="55"/>
        <v>171.87</v>
      </c>
      <c r="R212" s="51">
        <v>100</v>
      </c>
      <c r="S212" s="51" t="s">
        <v>410</v>
      </c>
      <c r="T212" s="168">
        <v>171.87</v>
      </c>
      <c r="U212" s="190">
        <f t="shared" si="56"/>
        <v>-67.31</v>
      </c>
      <c r="V212" s="79">
        <f t="shared" si="51"/>
        <v>67.31</v>
      </c>
      <c r="W212" s="70"/>
      <c r="X212" s="92">
        <v>100</v>
      </c>
      <c r="Y212" s="93" t="s">
        <v>410</v>
      </c>
    </row>
    <row r="213" spans="1:26" ht="42.75" outlineLevel="2" x14ac:dyDescent="0.25">
      <c r="A213" s="1">
        <v>73</v>
      </c>
      <c r="B213" s="1">
        <f t="shared" si="49"/>
        <v>198</v>
      </c>
      <c r="C213" s="2" t="s">
        <v>288</v>
      </c>
      <c r="D213" s="103" t="s">
        <v>361</v>
      </c>
      <c r="E213" s="4" t="s">
        <v>14</v>
      </c>
      <c r="F213" s="168">
        <v>219.38399999999999</v>
      </c>
      <c r="G213" s="186">
        <v>2020</v>
      </c>
      <c r="H213" s="109">
        <f t="shared" si="52"/>
        <v>219.38399999999999</v>
      </c>
      <c r="I213" s="100"/>
      <c r="J213" s="100"/>
      <c r="K213" s="100"/>
      <c r="L213" s="100"/>
      <c r="M213" s="109">
        <f t="shared" si="53"/>
        <v>219.38399999999999</v>
      </c>
      <c r="N213" s="100"/>
      <c r="O213" s="57"/>
      <c r="P213" s="119">
        <v>166.76</v>
      </c>
      <c r="Q213" s="58">
        <f t="shared" si="55"/>
        <v>166.76</v>
      </c>
      <c r="R213" s="51">
        <v>100</v>
      </c>
      <c r="S213" s="51" t="s">
        <v>410</v>
      </c>
      <c r="T213" s="168">
        <v>166.76</v>
      </c>
      <c r="U213" s="190">
        <f t="shared" si="56"/>
        <v>-52.623999999999995</v>
      </c>
      <c r="V213" s="79">
        <f t="shared" si="51"/>
        <v>52.623999999999995</v>
      </c>
      <c r="W213" s="70"/>
      <c r="X213" s="92">
        <v>100</v>
      </c>
      <c r="Y213" s="93" t="s">
        <v>410</v>
      </c>
    </row>
    <row r="214" spans="1:26" ht="42.75" outlineLevel="2" x14ac:dyDescent="0.25">
      <c r="A214" s="1">
        <v>74</v>
      </c>
      <c r="B214" s="1">
        <f t="shared" si="49"/>
        <v>199</v>
      </c>
      <c r="C214" s="2" t="s">
        <v>289</v>
      </c>
      <c r="D214" s="103" t="s">
        <v>361</v>
      </c>
      <c r="E214" s="4" t="s">
        <v>14</v>
      </c>
      <c r="F214" s="168">
        <v>179.136</v>
      </c>
      <c r="G214" s="186">
        <v>2020</v>
      </c>
      <c r="H214" s="109">
        <f t="shared" si="52"/>
        <v>179.136</v>
      </c>
      <c r="I214" s="100"/>
      <c r="J214" s="100"/>
      <c r="K214" s="100"/>
      <c r="L214" s="100"/>
      <c r="M214" s="109">
        <f t="shared" si="53"/>
        <v>179.136</v>
      </c>
      <c r="N214" s="100"/>
      <c r="O214" s="57"/>
      <c r="P214" s="119">
        <v>147.93</v>
      </c>
      <c r="Q214" s="58">
        <f t="shared" si="55"/>
        <v>147.93</v>
      </c>
      <c r="R214" s="51">
        <v>100</v>
      </c>
      <c r="S214" s="51" t="s">
        <v>410</v>
      </c>
      <c r="T214" s="168">
        <v>147.93</v>
      </c>
      <c r="U214" s="190">
        <f t="shared" si="56"/>
        <v>-31.205999999999989</v>
      </c>
      <c r="V214" s="79">
        <f t="shared" si="51"/>
        <v>31.205999999999989</v>
      </c>
      <c r="W214" s="70"/>
      <c r="X214" s="92">
        <v>100</v>
      </c>
      <c r="Y214" s="93" t="s">
        <v>410</v>
      </c>
    </row>
    <row r="215" spans="1:26" ht="42.75" outlineLevel="2" x14ac:dyDescent="0.25">
      <c r="A215" s="1">
        <v>75</v>
      </c>
      <c r="B215" s="1">
        <f t="shared" si="49"/>
        <v>200</v>
      </c>
      <c r="C215" s="2" t="s">
        <v>290</v>
      </c>
      <c r="D215" s="103" t="s">
        <v>361</v>
      </c>
      <c r="E215" s="4" t="s">
        <v>14</v>
      </c>
      <c r="F215" s="168">
        <v>179.136</v>
      </c>
      <c r="G215" s="186">
        <v>2020</v>
      </c>
      <c r="H215" s="109">
        <f>+I215+L215+M215</f>
        <v>179.136</v>
      </c>
      <c r="I215" s="100">
        <f>J215+K215</f>
        <v>0</v>
      </c>
      <c r="J215" s="100"/>
      <c r="K215" s="100"/>
      <c r="L215" s="100"/>
      <c r="M215" s="109">
        <f t="shared" si="53"/>
        <v>179.136</v>
      </c>
      <c r="N215" s="100" t="s">
        <v>16</v>
      </c>
      <c r="O215" s="57"/>
      <c r="P215" s="119">
        <v>238.24</v>
      </c>
      <c r="Q215" s="58">
        <f t="shared" si="55"/>
        <v>238.24</v>
      </c>
      <c r="R215" s="51">
        <v>100</v>
      </c>
      <c r="S215" s="51" t="s">
        <v>410</v>
      </c>
      <c r="T215" s="168">
        <v>238.24</v>
      </c>
      <c r="U215" s="190">
        <f t="shared" si="56"/>
        <v>59.104000000000013</v>
      </c>
      <c r="V215" s="79">
        <f t="shared" si="51"/>
        <v>-59.104000000000013</v>
      </c>
      <c r="W215" s="70"/>
      <c r="X215" s="92">
        <v>100</v>
      </c>
      <c r="Y215" s="93" t="s">
        <v>410</v>
      </c>
    </row>
    <row r="216" spans="1:26" ht="60" outlineLevel="2" x14ac:dyDescent="0.25">
      <c r="A216" s="1">
        <v>76</v>
      </c>
      <c r="B216" s="1">
        <f t="shared" si="49"/>
        <v>201</v>
      </c>
      <c r="C216" s="2" t="s">
        <v>291</v>
      </c>
      <c r="D216" s="103" t="s">
        <v>361</v>
      </c>
      <c r="E216" s="4" t="s">
        <v>14</v>
      </c>
      <c r="F216" s="168">
        <v>1495.807</v>
      </c>
      <c r="G216" s="186">
        <v>2020</v>
      </c>
      <c r="H216" s="109">
        <f>F216</f>
        <v>1495.807</v>
      </c>
      <c r="I216" s="100"/>
      <c r="J216" s="100"/>
      <c r="K216" s="100"/>
      <c r="L216" s="100"/>
      <c r="M216" s="109">
        <f>F216</f>
        <v>1495.807</v>
      </c>
      <c r="N216" s="100"/>
      <c r="O216" s="57"/>
      <c r="P216" s="119">
        <v>1485.58</v>
      </c>
      <c r="Q216" s="58">
        <f t="shared" si="55"/>
        <v>1485.58</v>
      </c>
      <c r="R216" s="51">
        <v>100</v>
      </c>
      <c r="S216" s="51" t="s">
        <v>410</v>
      </c>
      <c r="T216" s="168">
        <v>1485.58365</v>
      </c>
      <c r="U216" s="190">
        <f t="shared" si="56"/>
        <v>-10.223349999999982</v>
      </c>
      <c r="V216" s="79">
        <f t="shared" si="51"/>
        <v>10.223349999999982</v>
      </c>
      <c r="W216" s="70"/>
      <c r="X216" s="92">
        <v>100</v>
      </c>
      <c r="Y216" s="93" t="s">
        <v>410</v>
      </c>
    </row>
    <row r="217" spans="1:26" ht="45" outlineLevel="2" x14ac:dyDescent="0.25">
      <c r="A217" s="1">
        <v>77</v>
      </c>
      <c r="B217" s="1">
        <f t="shared" si="49"/>
        <v>202</v>
      </c>
      <c r="C217" s="2" t="s">
        <v>298</v>
      </c>
      <c r="D217" s="103" t="s">
        <v>361</v>
      </c>
      <c r="E217" s="4" t="s">
        <v>14</v>
      </c>
      <c r="F217" s="168">
        <v>1499.444</v>
      </c>
      <c r="G217" s="186">
        <v>2020</v>
      </c>
      <c r="H217" s="109">
        <f>F217</f>
        <v>1499.444</v>
      </c>
      <c r="I217" s="100"/>
      <c r="J217" s="100"/>
      <c r="K217" s="100"/>
      <c r="L217" s="100"/>
      <c r="M217" s="109">
        <f>F217</f>
        <v>1499.444</v>
      </c>
      <c r="N217" s="100"/>
      <c r="O217" s="57"/>
      <c r="P217" s="119">
        <v>1493.2</v>
      </c>
      <c r="Q217" s="58">
        <f t="shared" si="55"/>
        <v>1493.2</v>
      </c>
      <c r="R217" s="51">
        <v>100</v>
      </c>
      <c r="S217" s="51" t="s">
        <v>410</v>
      </c>
      <c r="T217" s="168">
        <v>1493.2041200000001</v>
      </c>
      <c r="U217" s="190">
        <f t="shared" si="56"/>
        <v>-6.2398799999998573</v>
      </c>
      <c r="V217" s="79">
        <f t="shared" si="51"/>
        <v>6.2398799999998573</v>
      </c>
      <c r="W217" s="70"/>
      <c r="X217" s="92">
        <v>100</v>
      </c>
      <c r="Y217" s="93" t="s">
        <v>410</v>
      </c>
    </row>
    <row r="218" spans="1:26" ht="60" outlineLevel="2" x14ac:dyDescent="0.25">
      <c r="A218" s="1">
        <v>78</v>
      </c>
      <c r="B218" s="1">
        <f t="shared" si="49"/>
        <v>203</v>
      </c>
      <c r="C218" s="2" t="s">
        <v>299</v>
      </c>
      <c r="D218" s="103" t="s">
        <v>361</v>
      </c>
      <c r="E218" s="4" t="s">
        <v>14</v>
      </c>
      <c r="F218" s="168">
        <v>1496.46</v>
      </c>
      <c r="G218" s="186">
        <v>2020</v>
      </c>
      <c r="H218" s="109">
        <f>F218</f>
        <v>1496.46</v>
      </c>
      <c r="I218" s="100"/>
      <c r="J218" s="100"/>
      <c r="K218" s="100"/>
      <c r="L218" s="100"/>
      <c r="M218" s="109">
        <f>F218</f>
        <v>1496.46</v>
      </c>
      <c r="N218" s="100"/>
      <c r="O218" s="57"/>
      <c r="P218" s="119">
        <v>1309.3699999999999</v>
      </c>
      <c r="Q218" s="58">
        <f t="shared" si="55"/>
        <v>1309.3699999999999</v>
      </c>
      <c r="R218" s="51">
        <v>100</v>
      </c>
      <c r="S218" s="51" t="s">
        <v>410</v>
      </c>
      <c r="T218" s="168">
        <v>1309.36861</v>
      </c>
      <c r="U218" s="190">
        <f t="shared" si="56"/>
        <v>-187.09139000000005</v>
      </c>
      <c r="V218" s="79">
        <f t="shared" si="51"/>
        <v>187.09139000000005</v>
      </c>
      <c r="W218" s="70"/>
      <c r="X218" s="92">
        <v>100</v>
      </c>
      <c r="Y218" s="93" t="s">
        <v>410</v>
      </c>
    </row>
    <row r="219" spans="1:26" ht="45" x14ac:dyDescent="0.25">
      <c r="A219" s="1">
        <v>79</v>
      </c>
      <c r="B219" s="1">
        <f t="shared" si="49"/>
        <v>204</v>
      </c>
      <c r="C219" s="2" t="s">
        <v>310</v>
      </c>
      <c r="D219" s="103" t="s">
        <v>361</v>
      </c>
      <c r="E219" s="4" t="s">
        <v>14</v>
      </c>
      <c r="F219" s="168">
        <v>1418.9276500000001</v>
      </c>
      <c r="G219" s="185">
        <v>2020</v>
      </c>
      <c r="H219" s="100">
        <f t="shared" ref="H219:H227" si="57">+I219+L219+M219</f>
        <v>1418.9276500000001</v>
      </c>
      <c r="I219" s="100">
        <f t="shared" ref="I219:I233" si="58">J219+K219</f>
        <v>0</v>
      </c>
      <c r="J219" s="100"/>
      <c r="K219" s="100"/>
      <c r="L219" s="100"/>
      <c r="M219" s="100">
        <v>1418.9276500000001</v>
      </c>
      <c r="N219" s="100" t="s">
        <v>16</v>
      </c>
      <c r="O219" s="112"/>
      <c r="P219" s="119">
        <v>1380.97</v>
      </c>
      <c r="Q219" s="58">
        <f t="shared" si="55"/>
        <v>1380.97</v>
      </c>
      <c r="R219" s="51">
        <v>100</v>
      </c>
      <c r="S219" s="51" t="s">
        <v>410</v>
      </c>
      <c r="T219" s="168">
        <v>1401.1998900000001</v>
      </c>
      <c r="U219" s="190">
        <f t="shared" si="56"/>
        <v>-17.727759999999989</v>
      </c>
      <c r="V219" s="79">
        <f t="shared" si="51"/>
        <v>17.727759999999989</v>
      </c>
      <c r="W219" s="70"/>
      <c r="X219" s="92">
        <v>100</v>
      </c>
      <c r="Y219" s="93" t="s">
        <v>410</v>
      </c>
    </row>
    <row r="220" spans="1:26" s="184" customFormat="1" ht="60" x14ac:dyDescent="0.25">
      <c r="A220" s="1">
        <v>80</v>
      </c>
      <c r="B220" s="1">
        <f t="shared" si="49"/>
        <v>205</v>
      </c>
      <c r="C220" s="2" t="s">
        <v>311</v>
      </c>
      <c r="D220" s="103" t="s">
        <v>361</v>
      </c>
      <c r="E220" s="4" t="s">
        <v>14</v>
      </c>
      <c r="F220" s="168">
        <v>47.282550000000001</v>
      </c>
      <c r="G220" s="185">
        <v>2020</v>
      </c>
      <c r="H220" s="100">
        <f t="shared" si="57"/>
        <v>47.282550000000001</v>
      </c>
      <c r="I220" s="100">
        <f t="shared" si="58"/>
        <v>0</v>
      </c>
      <c r="J220" s="100"/>
      <c r="K220" s="100"/>
      <c r="L220" s="100"/>
      <c r="M220" s="100">
        <v>47.282550000000001</v>
      </c>
      <c r="N220" s="100" t="s">
        <v>16</v>
      </c>
      <c r="O220" s="112"/>
      <c r="P220" s="119">
        <v>47.19</v>
      </c>
      <c r="Q220" s="58">
        <f t="shared" si="55"/>
        <v>47.19</v>
      </c>
      <c r="R220" s="51">
        <v>100</v>
      </c>
      <c r="S220" s="51" t="s">
        <v>410</v>
      </c>
      <c r="T220" s="168">
        <v>47.19</v>
      </c>
      <c r="U220" s="190">
        <f t="shared" si="56"/>
        <v>-9.2550000000002797E-2</v>
      </c>
      <c r="V220" s="79">
        <f t="shared" si="51"/>
        <v>9.2550000000002797E-2</v>
      </c>
      <c r="W220" s="70"/>
      <c r="X220" s="92">
        <v>100</v>
      </c>
      <c r="Y220" s="93" t="s">
        <v>410</v>
      </c>
      <c r="Z220" s="5"/>
    </row>
    <row r="221" spans="1:26" ht="43.9" customHeight="1" x14ac:dyDescent="0.25">
      <c r="A221" s="1">
        <v>81</v>
      </c>
      <c r="B221" s="1">
        <f t="shared" si="49"/>
        <v>206</v>
      </c>
      <c r="C221" s="2" t="s">
        <v>312</v>
      </c>
      <c r="D221" s="103" t="s">
        <v>361</v>
      </c>
      <c r="E221" s="4" t="s">
        <v>14</v>
      </c>
      <c r="F221" s="168">
        <v>20.224799999999998</v>
      </c>
      <c r="G221" s="185">
        <v>2020</v>
      </c>
      <c r="H221" s="100">
        <f t="shared" si="57"/>
        <v>20.224799999999998</v>
      </c>
      <c r="I221" s="100">
        <f t="shared" si="58"/>
        <v>0</v>
      </c>
      <c r="J221" s="100"/>
      <c r="K221" s="100"/>
      <c r="L221" s="100"/>
      <c r="M221" s="100">
        <v>20.224799999999998</v>
      </c>
      <c r="N221" s="100" t="s">
        <v>16</v>
      </c>
      <c r="O221" s="112"/>
      <c r="P221" s="119">
        <v>20.22</v>
      </c>
      <c r="Q221" s="58">
        <f t="shared" si="55"/>
        <v>20.22</v>
      </c>
      <c r="R221" s="51">
        <v>100</v>
      </c>
      <c r="S221" s="51" t="s">
        <v>410</v>
      </c>
      <c r="T221" s="168">
        <v>20.22</v>
      </c>
      <c r="U221" s="190">
        <f t="shared" si="56"/>
        <v>-4.7999999999994714E-3</v>
      </c>
      <c r="V221" s="79">
        <f t="shared" si="51"/>
        <v>4.7999999999994714E-3</v>
      </c>
      <c r="W221" s="70"/>
      <c r="X221" s="92">
        <v>100</v>
      </c>
      <c r="Y221" s="93" t="s">
        <v>410</v>
      </c>
    </row>
    <row r="222" spans="1:26" ht="43.9" hidden="1" customHeight="1" x14ac:dyDescent="0.3">
      <c r="A222" s="1"/>
      <c r="B222" s="97">
        <f t="shared" si="49"/>
        <v>207</v>
      </c>
      <c r="C222" s="102" t="s">
        <v>313</v>
      </c>
      <c r="D222" s="103" t="s">
        <v>361</v>
      </c>
      <c r="E222" s="99" t="s">
        <v>14</v>
      </c>
      <c r="F222" s="100">
        <v>1149.6949999999999</v>
      </c>
      <c r="G222" s="101">
        <v>2020</v>
      </c>
      <c r="H222" s="100">
        <f t="shared" si="57"/>
        <v>1149.6949999999999</v>
      </c>
      <c r="I222" s="100">
        <f t="shared" si="58"/>
        <v>0</v>
      </c>
      <c r="J222" s="100"/>
      <c r="K222" s="100"/>
      <c r="L222" s="100"/>
      <c r="M222" s="100">
        <v>1149.6949999999999</v>
      </c>
      <c r="N222" s="100" t="s">
        <v>16</v>
      </c>
      <c r="O222" s="112"/>
      <c r="P222" s="119"/>
      <c r="Q222" s="58">
        <f t="shared" si="55"/>
        <v>0</v>
      </c>
      <c r="R222" s="51"/>
      <c r="S222" s="51"/>
      <c r="T222" s="85"/>
      <c r="U222" s="111" t="s">
        <v>405</v>
      </c>
      <c r="V222" s="79">
        <f t="shared" si="51"/>
        <v>1149.6949999999999</v>
      </c>
      <c r="W222" s="70"/>
      <c r="X222" s="92">
        <v>0</v>
      </c>
      <c r="Y222" s="93" t="s">
        <v>405</v>
      </c>
    </row>
    <row r="223" spans="1:26" ht="61.9" customHeight="1" x14ac:dyDescent="0.25">
      <c r="A223" s="1">
        <v>82</v>
      </c>
      <c r="B223" s="1">
        <f t="shared" si="49"/>
        <v>208</v>
      </c>
      <c r="C223" s="174" t="s">
        <v>314</v>
      </c>
      <c r="D223" s="103" t="s">
        <v>361</v>
      </c>
      <c r="E223" s="4" t="s">
        <v>14</v>
      </c>
      <c r="F223" s="168">
        <v>21</v>
      </c>
      <c r="G223" s="185">
        <v>2020</v>
      </c>
      <c r="H223" s="100">
        <f t="shared" si="57"/>
        <v>21</v>
      </c>
      <c r="I223" s="100">
        <f t="shared" si="58"/>
        <v>0</v>
      </c>
      <c r="J223" s="100"/>
      <c r="K223" s="100"/>
      <c r="L223" s="100"/>
      <c r="M223" s="100">
        <v>21</v>
      </c>
      <c r="N223" s="100" t="s">
        <v>16</v>
      </c>
      <c r="O223" s="112"/>
      <c r="P223" s="119">
        <v>21</v>
      </c>
      <c r="Q223" s="58">
        <f t="shared" si="55"/>
        <v>21</v>
      </c>
      <c r="R223" s="51">
        <v>100</v>
      </c>
      <c r="S223" s="51" t="s">
        <v>410</v>
      </c>
      <c r="T223" s="168">
        <v>28.641999999999999</v>
      </c>
      <c r="U223" s="190">
        <f>T223-F223</f>
        <v>7.6419999999999995</v>
      </c>
      <c r="V223" s="79">
        <f t="shared" si="51"/>
        <v>-7.6419999999999995</v>
      </c>
      <c r="W223" s="70"/>
      <c r="X223" s="92">
        <v>100</v>
      </c>
      <c r="Y223" s="93" t="s">
        <v>410</v>
      </c>
    </row>
    <row r="224" spans="1:26" ht="55.15" hidden="1" x14ac:dyDescent="0.3">
      <c r="A224" s="1"/>
      <c r="B224" s="97">
        <f t="shared" si="49"/>
        <v>209</v>
      </c>
      <c r="C224" s="113" t="s">
        <v>315</v>
      </c>
      <c r="D224" s="103" t="s">
        <v>361</v>
      </c>
      <c r="E224" s="99" t="s">
        <v>14</v>
      </c>
      <c r="F224" s="100">
        <v>15.534000000000001</v>
      </c>
      <c r="G224" s="101">
        <v>2020</v>
      </c>
      <c r="H224" s="100">
        <f t="shared" si="57"/>
        <v>15.534000000000001</v>
      </c>
      <c r="I224" s="100">
        <f t="shared" si="58"/>
        <v>0</v>
      </c>
      <c r="J224" s="100"/>
      <c r="K224" s="100"/>
      <c r="L224" s="100"/>
      <c r="M224" s="100">
        <v>15.534000000000001</v>
      </c>
      <c r="N224" s="100" t="s">
        <v>16</v>
      </c>
      <c r="O224" s="112"/>
      <c r="P224" s="119"/>
      <c r="Q224" s="58">
        <f t="shared" si="55"/>
        <v>0</v>
      </c>
      <c r="R224" s="51"/>
      <c r="S224" s="51" t="s">
        <v>405</v>
      </c>
      <c r="T224" s="85"/>
      <c r="U224" s="111" t="s">
        <v>405</v>
      </c>
      <c r="V224" s="79">
        <f t="shared" si="51"/>
        <v>15.534000000000001</v>
      </c>
      <c r="W224" s="70"/>
      <c r="X224" s="92">
        <v>0</v>
      </c>
      <c r="Y224" s="93" t="s">
        <v>405</v>
      </c>
    </row>
    <row r="225" spans="1:25" ht="42.75" x14ac:dyDescent="0.25">
      <c r="A225" s="1">
        <v>83</v>
      </c>
      <c r="B225" s="1">
        <f t="shared" si="49"/>
        <v>210</v>
      </c>
      <c r="C225" s="174" t="s">
        <v>316</v>
      </c>
      <c r="D225" s="103" t="s">
        <v>361</v>
      </c>
      <c r="E225" s="4" t="s">
        <v>14</v>
      </c>
      <c r="F225" s="168">
        <v>789.99699999999996</v>
      </c>
      <c r="G225" s="185">
        <v>2020</v>
      </c>
      <c r="H225" s="100">
        <f t="shared" si="57"/>
        <v>789.99699999999996</v>
      </c>
      <c r="I225" s="100">
        <f t="shared" si="58"/>
        <v>0</v>
      </c>
      <c r="J225" s="100"/>
      <c r="K225" s="100"/>
      <c r="L225" s="100"/>
      <c r="M225" s="100">
        <v>789.99699999999996</v>
      </c>
      <c r="N225" s="100" t="s">
        <v>16</v>
      </c>
      <c r="O225" s="112"/>
      <c r="P225" s="119">
        <v>729.59</v>
      </c>
      <c r="Q225" s="58">
        <f t="shared" si="55"/>
        <v>729.59</v>
      </c>
      <c r="R225" s="51">
        <v>100</v>
      </c>
      <c r="S225" s="51" t="s">
        <v>410</v>
      </c>
      <c r="T225" s="168">
        <v>761.33199999999999</v>
      </c>
      <c r="U225" s="190">
        <f t="shared" ref="U225:U230" si="59">T225-F225</f>
        <v>-28.664999999999964</v>
      </c>
      <c r="V225" s="79">
        <f t="shared" si="51"/>
        <v>28.664999999999964</v>
      </c>
      <c r="W225" s="70"/>
      <c r="X225" s="92">
        <v>100</v>
      </c>
      <c r="Y225" s="93" t="s">
        <v>410</v>
      </c>
    </row>
    <row r="226" spans="1:25" ht="45" x14ac:dyDescent="0.25">
      <c r="A226" s="1">
        <v>84</v>
      </c>
      <c r="B226" s="1">
        <f t="shared" si="49"/>
        <v>211</v>
      </c>
      <c r="C226" s="174" t="s">
        <v>317</v>
      </c>
      <c r="D226" s="103" t="s">
        <v>361</v>
      </c>
      <c r="E226" s="4" t="s">
        <v>14</v>
      </c>
      <c r="F226" s="168">
        <v>28.641999999999999</v>
      </c>
      <c r="G226" s="185">
        <v>2020</v>
      </c>
      <c r="H226" s="100">
        <f t="shared" si="57"/>
        <v>28.641999999999999</v>
      </c>
      <c r="I226" s="100">
        <f t="shared" si="58"/>
        <v>0</v>
      </c>
      <c r="J226" s="100"/>
      <c r="K226" s="100"/>
      <c r="L226" s="100"/>
      <c r="M226" s="100">
        <v>28.641999999999999</v>
      </c>
      <c r="N226" s="100" t="s">
        <v>16</v>
      </c>
      <c r="O226" s="112"/>
      <c r="P226" s="119">
        <v>24.64</v>
      </c>
      <c r="Q226" s="58">
        <f t="shared" si="55"/>
        <v>24.64</v>
      </c>
      <c r="R226" s="51">
        <v>100</v>
      </c>
      <c r="S226" s="51" t="s">
        <v>410</v>
      </c>
      <c r="T226" s="168">
        <v>24.64</v>
      </c>
      <c r="U226" s="190">
        <f t="shared" si="59"/>
        <v>-4.0019999999999989</v>
      </c>
      <c r="V226" s="79">
        <f t="shared" si="51"/>
        <v>4.0019999999999989</v>
      </c>
      <c r="W226" s="70"/>
      <c r="X226" s="92">
        <v>100</v>
      </c>
      <c r="Y226" s="93" t="s">
        <v>410</v>
      </c>
    </row>
    <row r="227" spans="1:25" ht="45" x14ac:dyDescent="0.25">
      <c r="A227" s="1">
        <v>85</v>
      </c>
      <c r="B227" s="1">
        <f t="shared" si="49"/>
        <v>212</v>
      </c>
      <c r="C227" s="174" t="s">
        <v>318</v>
      </c>
      <c r="D227" s="103" t="s">
        <v>361</v>
      </c>
      <c r="E227" s="4" t="s">
        <v>14</v>
      </c>
      <c r="F227" s="168">
        <v>11.167999999999999</v>
      </c>
      <c r="G227" s="185">
        <v>2020</v>
      </c>
      <c r="H227" s="100">
        <f t="shared" si="57"/>
        <v>11.167999999999999</v>
      </c>
      <c r="I227" s="100">
        <f t="shared" si="58"/>
        <v>0</v>
      </c>
      <c r="J227" s="100"/>
      <c r="K227" s="100"/>
      <c r="L227" s="100"/>
      <c r="M227" s="100">
        <v>11.167999999999999</v>
      </c>
      <c r="N227" s="100" t="s">
        <v>16</v>
      </c>
      <c r="O227" s="112"/>
      <c r="P227" s="119">
        <v>10.34</v>
      </c>
      <c r="Q227" s="58">
        <f t="shared" si="55"/>
        <v>10.34</v>
      </c>
      <c r="R227" s="51">
        <v>100</v>
      </c>
      <c r="S227" s="51" t="s">
        <v>410</v>
      </c>
      <c r="T227" s="168">
        <v>10.34</v>
      </c>
      <c r="U227" s="190">
        <f t="shared" si="59"/>
        <v>-0.8279999999999994</v>
      </c>
      <c r="V227" s="79">
        <f t="shared" si="51"/>
        <v>0.8279999999999994</v>
      </c>
      <c r="W227" s="70"/>
      <c r="X227" s="92">
        <v>100</v>
      </c>
      <c r="Y227" s="93" t="s">
        <v>410</v>
      </c>
    </row>
    <row r="228" spans="1:25" ht="60" x14ac:dyDescent="0.25">
      <c r="A228" s="1">
        <v>86</v>
      </c>
      <c r="B228" s="1">
        <f t="shared" si="49"/>
        <v>213</v>
      </c>
      <c r="C228" s="2" t="s">
        <v>329</v>
      </c>
      <c r="D228" s="103" t="s">
        <v>361</v>
      </c>
      <c r="E228" s="4" t="s">
        <v>14</v>
      </c>
      <c r="F228" s="168">
        <v>1485.92</v>
      </c>
      <c r="G228" s="185" t="s">
        <v>15</v>
      </c>
      <c r="H228" s="100">
        <v>1485.92</v>
      </c>
      <c r="I228" s="100">
        <f t="shared" si="58"/>
        <v>0</v>
      </c>
      <c r="J228" s="100"/>
      <c r="K228" s="100"/>
      <c r="L228" s="100"/>
      <c r="M228" s="100">
        <v>1485.92</v>
      </c>
      <c r="N228" s="100" t="s">
        <v>16</v>
      </c>
      <c r="O228" s="112"/>
      <c r="P228" s="119">
        <v>1412.4</v>
      </c>
      <c r="Q228" s="58">
        <f t="shared" si="55"/>
        <v>1412.4</v>
      </c>
      <c r="R228" s="51">
        <v>100</v>
      </c>
      <c r="S228" s="51" t="s">
        <v>410</v>
      </c>
      <c r="T228" s="168">
        <v>1412.40032</v>
      </c>
      <c r="U228" s="190">
        <f t="shared" si="59"/>
        <v>-73.519680000000108</v>
      </c>
      <c r="V228" s="79">
        <f t="shared" si="51"/>
        <v>73.519680000000108</v>
      </c>
      <c r="W228" s="70"/>
      <c r="X228" s="92">
        <v>100</v>
      </c>
      <c r="Y228" s="93" t="s">
        <v>410</v>
      </c>
    </row>
    <row r="229" spans="1:25" ht="45" x14ac:dyDescent="0.25">
      <c r="A229" s="1">
        <v>87</v>
      </c>
      <c r="B229" s="1">
        <f t="shared" si="49"/>
        <v>214</v>
      </c>
      <c r="C229" s="2" t="s">
        <v>343</v>
      </c>
      <c r="D229" s="103" t="s">
        <v>361</v>
      </c>
      <c r="E229" s="4" t="s">
        <v>14</v>
      </c>
      <c r="F229" s="168">
        <v>1428.1679999999999</v>
      </c>
      <c r="G229" s="185" t="s">
        <v>15</v>
      </c>
      <c r="H229" s="100">
        <v>1492.979</v>
      </c>
      <c r="I229" s="100">
        <f t="shared" si="58"/>
        <v>0</v>
      </c>
      <c r="J229" s="100"/>
      <c r="K229" s="100"/>
      <c r="L229" s="100"/>
      <c r="M229" s="100">
        <v>1492.979</v>
      </c>
      <c r="N229" s="100" t="s">
        <v>16</v>
      </c>
      <c r="O229" s="112"/>
      <c r="P229" s="119">
        <v>1492.16</v>
      </c>
      <c r="Q229" s="58">
        <f t="shared" si="55"/>
        <v>1492.16</v>
      </c>
      <c r="R229" s="51">
        <v>100</v>
      </c>
      <c r="S229" s="51" t="s">
        <v>410</v>
      </c>
      <c r="T229" s="168">
        <v>1492.1644200000001</v>
      </c>
      <c r="U229" s="190">
        <f t="shared" si="59"/>
        <v>63.996420000000171</v>
      </c>
      <c r="V229" s="79">
        <f t="shared" si="51"/>
        <v>-63.996420000000171</v>
      </c>
      <c r="W229" s="70"/>
      <c r="X229" s="92">
        <v>100</v>
      </c>
      <c r="Y229" s="93" t="s">
        <v>410</v>
      </c>
    </row>
    <row r="230" spans="1:25" ht="30" x14ac:dyDescent="0.25">
      <c r="A230" s="1">
        <v>88</v>
      </c>
      <c r="B230" s="1">
        <f t="shared" si="49"/>
        <v>215</v>
      </c>
      <c r="C230" s="2" t="s">
        <v>349</v>
      </c>
      <c r="D230" s="108" t="s">
        <v>423</v>
      </c>
      <c r="E230" s="4" t="s">
        <v>18</v>
      </c>
      <c r="F230" s="168">
        <v>749.42200000000003</v>
      </c>
      <c r="G230" s="185" t="s">
        <v>15</v>
      </c>
      <c r="H230" s="109">
        <v>749.42200000000003</v>
      </c>
      <c r="I230" s="100">
        <f t="shared" si="58"/>
        <v>0</v>
      </c>
      <c r="J230" s="100"/>
      <c r="K230" s="100"/>
      <c r="L230" s="100"/>
      <c r="M230" s="109">
        <v>749.42200000000003</v>
      </c>
      <c r="N230" s="100" t="s">
        <v>16</v>
      </c>
      <c r="O230" s="112">
        <v>0</v>
      </c>
      <c r="P230" s="119">
        <v>738.73099999999999</v>
      </c>
      <c r="Q230" s="58">
        <f t="shared" si="55"/>
        <v>738.73099999999999</v>
      </c>
      <c r="R230" s="51"/>
      <c r="S230" s="51"/>
      <c r="T230" s="168">
        <v>738.73099999999999</v>
      </c>
      <c r="U230" s="190">
        <f t="shared" si="59"/>
        <v>-10.691000000000031</v>
      </c>
      <c r="V230" s="79">
        <f t="shared" si="51"/>
        <v>10.691000000000031</v>
      </c>
      <c r="W230" s="70"/>
    </row>
    <row r="231" spans="1:25" ht="41.45" hidden="1" x14ac:dyDescent="0.3">
      <c r="A231" s="1"/>
      <c r="B231" s="97">
        <f t="shared" si="49"/>
        <v>216</v>
      </c>
      <c r="C231" s="149" t="s">
        <v>330</v>
      </c>
      <c r="D231" s="150" t="s">
        <v>423</v>
      </c>
      <c r="E231" s="99" t="s">
        <v>14</v>
      </c>
      <c r="F231" s="100">
        <v>164.65600000000001</v>
      </c>
      <c r="G231" s="101" t="s">
        <v>173</v>
      </c>
      <c r="H231" s="100">
        <v>164.65600000000001</v>
      </c>
      <c r="I231" s="100">
        <f t="shared" si="58"/>
        <v>0</v>
      </c>
      <c r="J231" s="100"/>
      <c r="K231" s="100"/>
      <c r="L231" s="100"/>
      <c r="M231" s="100">
        <v>164.65600000000001</v>
      </c>
      <c r="N231" s="100" t="s">
        <v>16</v>
      </c>
      <c r="O231" s="112"/>
      <c r="P231" s="119"/>
      <c r="Q231" s="58">
        <f t="shared" si="55"/>
        <v>0</v>
      </c>
      <c r="R231" s="51"/>
      <c r="S231" s="51"/>
      <c r="T231" s="85"/>
      <c r="U231" s="111" t="s">
        <v>405</v>
      </c>
      <c r="V231" s="79">
        <f t="shared" si="51"/>
        <v>164.65600000000001</v>
      </c>
      <c r="W231" s="70"/>
    </row>
    <row r="232" spans="1:25" ht="41.45" hidden="1" x14ac:dyDescent="0.3">
      <c r="A232" s="1"/>
      <c r="B232" s="97">
        <f t="shared" si="49"/>
        <v>217</v>
      </c>
      <c r="C232" s="102" t="s">
        <v>331</v>
      </c>
      <c r="D232" s="150" t="s">
        <v>423</v>
      </c>
      <c r="E232" s="99" t="s">
        <v>14</v>
      </c>
      <c r="F232" s="100">
        <v>164.459</v>
      </c>
      <c r="G232" s="101" t="s">
        <v>335</v>
      </c>
      <c r="H232" s="100">
        <v>164.459</v>
      </c>
      <c r="I232" s="100">
        <f t="shared" si="58"/>
        <v>0</v>
      </c>
      <c r="J232" s="100"/>
      <c r="K232" s="100"/>
      <c r="L232" s="100"/>
      <c r="M232" s="100">
        <v>164.459</v>
      </c>
      <c r="N232" s="100" t="s">
        <v>16</v>
      </c>
      <c r="O232" s="112"/>
      <c r="P232" s="119"/>
      <c r="Q232" s="58">
        <f t="shared" si="55"/>
        <v>0</v>
      </c>
      <c r="R232" s="51"/>
      <c r="S232" s="51"/>
      <c r="T232" s="85"/>
      <c r="U232" s="111" t="s">
        <v>405</v>
      </c>
      <c r="V232" s="79">
        <f t="shared" si="51"/>
        <v>164.459</v>
      </c>
      <c r="W232" s="70"/>
    </row>
    <row r="233" spans="1:25" ht="45" x14ac:dyDescent="0.25">
      <c r="A233" s="1">
        <v>89</v>
      </c>
      <c r="B233" s="1">
        <f t="shared" si="49"/>
        <v>218</v>
      </c>
      <c r="C233" s="2" t="s">
        <v>332</v>
      </c>
      <c r="D233" s="108" t="s">
        <v>361</v>
      </c>
      <c r="E233" s="175" t="s">
        <v>333</v>
      </c>
      <c r="F233" s="168">
        <v>913.04700000000003</v>
      </c>
      <c r="G233" s="185" t="s">
        <v>15</v>
      </c>
      <c r="H233" s="100">
        <v>1319.7819999999999</v>
      </c>
      <c r="I233" s="100">
        <f t="shared" si="58"/>
        <v>0</v>
      </c>
      <c r="J233" s="100"/>
      <c r="K233" s="100"/>
      <c r="L233" s="100"/>
      <c r="M233" s="100">
        <v>1319.7819999999999</v>
      </c>
      <c r="N233" s="100" t="s">
        <v>16</v>
      </c>
      <c r="O233" s="112"/>
      <c r="P233" s="119">
        <v>913.05</v>
      </c>
      <c r="Q233" s="58">
        <f t="shared" si="55"/>
        <v>913.05</v>
      </c>
      <c r="R233" s="51">
        <v>100</v>
      </c>
      <c r="S233" s="51" t="s">
        <v>410</v>
      </c>
      <c r="T233" s="168">
        <v>958.75900000000001</v>
      </c>
      <c r="U233" s="190">
        <f t="shared" ref="U233:U234" si="60">T233-F233</f>
        <v>45.711999999999989</v>
      </c>
      <c r="V233" s="79">
        <f t="shared" si="51"/>
        <v>-45.711999999999989</v>
      </c>
      <c r="W233" s="70"/>
      <c r="X233" s="90">
        <v>100</v>
      </c>
      <c r="Y233" s="87" t="s">
        <v>410</v>
      </c>
    </row>
    <row r="234" spans="1:25" ht="30" x14ac:dyDescent="0.25">
      <c r="A234" s="1">
        <v>90</v>
      </c>
      <c r="B234" s="1">
        <f t="shared" si="49"/>
        <v>219</v>
      </c>
      <c r="C234" s="2" t="s">
        <v>334</v>
      </c>
      <c r="D234" s="108" t="s">
        <v>361</v>
      </c>
      <c r="E234" s="4" t="s">
        <v>14</v>
      </c>
      <c r="F234" s="168">
        <v>1099.654</v>
      </c>
      <c r="G234" s="185" t="s">
        <v>15</v>
      </c>
      <c r="H234" s="100">
        <v>1496.854</v>
      </c>
      <c r="I234" s="100">
        <f t="shared" ref="I234" si="61">J234+K234</f>
        <v>0</v>
      </c>
      <c r="J234" s="100"/>
      <c r="K234" s="100"/>
      <c r="L234" s="100"/>
      <c r="M234" s="100">
        <v>1496.854</v>
      </c>
      <c r="N234" s="100" t="s">
        <v>16</v>
      </c>
      <c r="O234" s="112"/>
      <c r="P234" s="119">
        <v>924.26</v>
      </c>
      <c r="Q234" s="58">
        <f t="shared" si="55"/>
        <v>924.26</v>
      </c>
      <c r="R234" s="51">
        <v>100</v>
      </c>
      <c r="S234" s="51" t="s">
        <v>410</v>
      </c>
      <c r="T234" s="168">
        <v>954.15599999999995</v>
      </c>
      <c r="U234" s="190">
        <f t="shared" si="60"/>
        <v>-145.49800000000005</v>
      </c>
      <c r="V234" s="79">
        <f t="shared" si="51"/>
        <v>145.49800000000005</v>
      </c>
      <c r="W234" s="70"/>
      <c r="X234" s="90">
        <v>100</v>
      </c>
      <c r="Y234" s="87" t="s">
        <v>410</v>
      </c>
    </row>
    <row r="235" spans="1:25" ht="27.6" hidden="1" x14ac:dyDescent="0.3">
      <c r="A235" s="1"/>
      <c r="B235" s="97">
        <f t="shared" si="49"/>
        <v>220</v>
      </c>
      <c r="C235" s="102" t="s">
        <v>344</v>
      </c>
      <c r="D235" s="150" t="s">
        <v>423</v>
      </c>
      <c r="E235" s="99" t="s">
        <v>14</v>
      </c>
      <c r="F235" s="100">
        <v>50</v>
      </c>
      <c r="G235" s="101">
        <v>2020</v>
      </c>
      <c r="H235" s="100">
        <v>50</v>
      </c>
      <c r="I235" s="100">
        <v>0</v>
      </c>
      <c r="J235" s="100">
        <v>0</v>
      </c>
      <c r="K235" s="100">
        <v>0</v>
      </c>
      <c r="L235" s="100">
        <v>0</v>
      </c>
      <c r="M235" s="100">
        <v>50</v>
      </c>
      <c r="N235" s="100" t="s">
        <v>16</v>
      </c>
      <c r="O235" s="112"/>
      <c r="P235" s="119"/>
      <c r="Q235" s="58">
        <f t="shared" si="55"/>
        <v>0</v>
      </c>
      <c r="R235" s="51"/>
      <c r="S235" s="51"/>
      <c r="T235" s="85"/>
      <c r="U235" s="111" t="s">
        <v>405</v>
      </c>
      <c r="V235" s="79">
        <f t="shared" si="51"/>
        <v>50</v>
      </c>
      <c r="W235" s="70"/>
    </row>
    <row r="236" spans="1:25" ht="27.6" hidden="1" x14ac:dyDescent="0.3">
      <c r="A236" s="1"/>
      <c r="B236" s="97">
        <f t="shared" si="49"/>
        <v>221</v>
      </c>
      <c r="C236" s="102" t="s">
        <v>345</v>
      </c>
      <c r="D236" s="99"/>
      <c r="E236" s="99" t="s">
        <v>14</v>
      </c>
      <c r="F236" s="109">
        <v>829.75599999999997</v>
      </c>
      <c r="G236" s="101" t="s">
        <v>15</v>
      </c>
      <c r="H236" s="109">
        <v>829.75599999999997</v>
      </c>
      <c r="I236" s="100">
        <f t="shared" ref="I236" si="62">J236+K236</f>
        <v>0</v>
      </c>
      <c r="J236" s="100">
        <v>0</v>
      </c>
      <c r="K236" s="100">
        <v>0</v>
      </c>
      <c r="L236" s="100">
        <v>0</v>
      </c>
      <c r="M236" s="109">
        <v>829.75599999999997</v>
      </c>
      <c r="N236" s="100" t="s">
        <v>16</v>
      </c>
      <c r="O236" s="112"/>
      <c r="P236" s="119"/>
      <c r="Q236" s="58">
        <f t="shared" si="55"/>
        <v>0</v>
      </c>
      <c r="R236" s="51"/>
      <c r="S236" s="51"/>
      <c r="T236" s="85">
        <v>551.80930999999998</v>
      </c>
      <c r="U236" s="78">
        <f>(T236/F236)*100</f>
        <v>66.502599559388543</v>
      </c>
      <c r="V236" s="79">
        <f t="shared" ref="V236:V267" si="63">F236-T236</f>
        <v>277.94668999999999</v>
      </c>
      <c r="W236" s="70"/>
    </row>
    <row r="237" spans="1:25" ht="41.45" hidden="1" outlineLevel="2" x14ac:dyDescent="0.3">
      <c r="A237" s="1"/>
      <c r="B237" s="97">
        <f t="shared" si="49"/>
        <v>222</v>
      </c>
      <c r="C237" s="102" t="s">
        <v>359</v>
      </c>
      <c r="D237" s="150" t="s">
        <v>423</v>
      </c>
      <c r="E237" s="99" t="s">
        <v>14</v>
      </c>
      <c r="F237" s="109">
        <v>39.994</v>
      </c>
      <c r="G237" s="101" t="s">
        <v>15</v>
      </c>
      <c r="H237" s="109">
        <f t="shared" ref="H237:H241" si="64">I237+L237+M237+N237</f>
        <v>39.994</v>
      </c>
      <c r="I237" s="109"/>
      <c r="J237" s="109"/>
      <c r="K237" s="109"/>
      <c r="L237" s="109"/>
      <c r="M237" s="109">
        <f>F237</f>
        <v>39.994</v>
      </c>
      <c r="N237" s="109"/>
      <c r="O237" s="57"/>
      <c r="P237" s="119"/>
      <c r="Q237" s="58">
        <f t="shared" si="55"/>
        <v>0</v>
      </c>
      <c r="R237" s="51"/>
      <c r="S237" s="51"/>
      <c r="T237" s="85"/>
      <c r="U237" s="111" t="s">
        <v>405</v>
      </c>
      <c r="V237" s="79">
        <f t="shared" si="63"/>
        <v>39.994</v>
      </c>
      <c r="W237" s="70"/>
    </row>
    <row r="238" spans="1:25" ht="60" outlineLevel="2" x14ac:dyDescent="0.25">
      <c r="A238" s="1">
        <v>91</v>
      </c>
      <c r="B238" s="1">
        <f t="shared" si="49"/>
        <v>223</v>
      </c>
      <c r="C238" s="2" t="s">
        <v>360</v>
      </c>
      <c r="D238" s="108" t="s">
        <v>361</v>
      </c>
      <c r="E238" s="4" t="s">
        <v>14</v>
      </c>
      <c r="F238" s="168">
        <v>247.82400000000001</v>
      </c>
      <c r="G238" s="185" t="s">
        <v>15</v>
      </c>
      <c r="H238" s="109">
        <f t="shared" si="64"/>
        <v>247.82400000000001</v>
      </c>
      <c r="I238" s="109"/>
      <c r="J238" s="109"/>
      <c r="K238" s="109"/>
      <c r="L238" s="109"/>
      <c r="M238" s="109">
        <f>F238</f>
        <v>247.82400000000001</v>
      </c>
      <c r="N238" s="109"/>
      <c r="O238" s="57"/>
      <c r="P238" s="119">
        <v>241.91</v>
      </c>
      <c r="Q238" s="58">
        <f t="shared" si="55"/>
        <v>241.91</v>
      </c>
      <c r="R238" s="51">
        <v>100</v>
      </c>
      <c r="S238" s="51" t="s">
        <v>410</v>
      </c>
      <c r="T238" s="168">
        <v>241.90585999999999</v>
      </c>
      <c r="U238" s="190">
        <f>T238-F238</f>
        <v>-5.9181400000000224</v>
      </c>
      <c r="V238" s="79">
        <f t="shared" si="63"/>
        <v>5.9181400000000224</v>
      </c>
      <c r="W238" s="70"/>
      <c r="X238" s="90">
        <v>100</v>
      </c>
      <c r="Y238" s="87" t="s">
        <v>410</v>
      </c>
    </row>
    <row r="239" spans="1:25" ht="41.45" hidden="1" outlineLevel="2" x14ac:dyDescent="0.3">
      <c r="A239" s="1"/>
      <c r="B239" s="97">
        <f t="shared" si="49"/>
        <v>224</v>
      </c>
      <c r="C239" s="102" t="s">
        <v>362</v>
      </c>
      <c r="D239" s="150" t="s">
        <v>423</v>
      </c>
      <c r="E239" s="99" t="s">
        <v>14</v>
      </c>
      <c r="F239" s="109">
        <v>2039.9269999999999</v>
      </c>
      <c r="G239" s="101" t="s">
        <v>15</v>
      </c>
      <c r="H239" s="109">
        <f t="shared" si="64"/>
        <v>2039.9269999999999</v>
      </c>
      <c r="I239" s="109"/>
      <c r="J239" s="109"/>
      <c r="K239" s="109"/>
      <c r="L239" s="109"/>
      <c r="M239" s="109">
        <f>F239</f>
        <v>2039.9269999999999</v>
      </c>
      <c r="N239" s="109"/>
      <c r="O239" s="57"/>
      <c r="P239" s="119"/>
      <c r="Q239" s="58">
        <f t="shared" si="55"/>
        <v>0</v>
      </c>
      <c r="R239" s="51"/>
      <c r="S239" s="51"/>
      <c r="T239" s="85"/>
      <c r="U239" s="111" t="s">
        <v>405</v>
      </c>
      <c r="V239" s="79">
        <f t="shared" si="63"/>
        <v>2039.9269999999999</v>
      </c>
      <c r="W239" s="70"/>
    </row>
    <row r="240" spans="1:25" ht="41.45" hidden="1" outlineLevel="2" x14ac:dyDescent="0.3">
      <c r="A240" s="1"/>
      <c r="B240" s="97">
        <f t="shared" si="49"/>
        <v>225</v>
      </c>
      <c r="C240" s="102" t="s">
        <v>363</v>
      </c>
      <c r="D240" s="150" t="s">
        <v>423</v>
      </c>
      <c r="E240" s="99" t="s">
        <v>14</v>
      </c>
      <c r="F240" s="109">
        <v>2826.0770000000002</v>
      </c>
      <c r="G240" s="101" t="s">
        <v>15</v>
      </c>
      <c r="H240" s="109">
        <f t="shared" si="64"/>
        <v>2826.0770000000002</v>
      </c>
      <c r="I240" s="109"/>
      <c r="J240" s="109"/>
      <c r="K240" s="109"/>
      <c r="L240" s="109"/>
      <c r="M240" s="109">
        <f>F240</f>
        <v>2826.0770000000002</v>
      </c>
      <c r="N240" s="109"/>
      <c r="O240" s="57"/>
      <c r="P240" s="119"/>
      <c r="Q240" s="58">
        <f t="shared" si="55"/>
        <v>0</v>
      </c>
      <c r="R240" s="51"/>
      <c r="S240" s="51"/>
      <c r="T240" s="85"/>
      <c r="U240" s="111" t="s">
        <v>405</v>
      </c>
      <c r="V240" s="79">
        <f t="shared" si="63"/>
        <v>2826.0770000000002</v>
      </c>
      <c r="W240" s="70"/>
    </row>
    <row r="241" spans="1:25" ht="69" hidden="1" outlineLevel="2" x14ac:dyDescent="0.3">
      <c r="A241" s="1"/>
      <c r="B241" s="97">
        <f t="shared" si="49"/>
        <v>226</v>
      </c>
      <c r="C241" s="102" t="s">
        <v>364</v>
      </c>
      <c r="D241" s="150" t="s">
        <v>365</v>
      </c>
      <c r="E241" s="99" t="s">
        <v>14</v>
      </c>
      <c r="F241" s="126">
        <v>260.35775000000001</v>
      </c>
      <c r="G241" s="101" t="s">
        <v>15</v>
      </c>
      <c r="H241" s="126">
        <f t="shared" si="64"/>
        <v>260.35775000000001</v>
      </c>
      <c r="I241" s="109"/>
      <c r="J241" s="109"/>
      <c r="K241" s="109"/>
      <c r="L241" s="109"/>
      <c r="M241" s="126">
        <f t="shared" ref="M241" si="65">F241</f>
        <v>260.35775000000001</v>
      </c>
      <c r="N241" s="109"/>
      <c r="O241" s="57"/>
      <c r="P241" s="119"/>
      <c r="Q241" s="58">
        <f t="shared" si="55"/>
        <v>0</v>
      </c>
      <c r="R241" s="51"/>
      <c r="S241" s="51"/>
      <c r="T241" s="85"/>
      <c r="U241" s="111" t="s">
        <v>405</v>
      </c>
      <c r="V241" s="79">
        <f t="shared" si="63"/>
        <v>260.35775000000001</v>
      </c>
      <c r="W241" s="70"/>
    </row>
    <row r="242" spans="1:25" ht="41.45" hidden="1" outlineLevel="2" x14ac:dyDescent="0.3">
      <c r="A242" s="1"/>
      <c r="B242" s="97">
        <f t="shared" si="49"/>
        <v>227</v>
      </c>
      <c r="C242" s="102" t="s">
        <v>366</v>
      </c>
      <c r="D242" s="150" t="s">
        <v>365</v>
      </c>
      <c r="E242" s="99" t="s">
        <v>14</v>
      </c>
      <c r="F242" s="126">
        <v>58.196640000000002</v>
      </c>
      <c r="G242" s="101" t="s">
        <v>15</v>
      </c>
      <c r="H242" s="126">
        <v>58.196640000000002</v>
      </c>
      <c r="I242" s="109"/>
      <c r="J242" s="109"/>
      <c r="K242" s="109"/>
      <c r="L242" s="109"/>
      <c r="M242" s="126">
        <f t="shared" ref="M242" si="66">F242</f>
        <v>58.196640000000002</v>
      </c>
      <c r="N242" s="109"/>
      <c r="O242" s="57"/>
      <c r="P242" s="119"/>
      <c r="Q242" s="58">
        <f t="shared" si="55"/>
        <v>0</v>
      </c>
      <c r="R242" s="51"/>
      <c r="S242" s="51"/>
      <c r="T242" s="85"/>
      <c r="U242" s="111" t="s">
        <v>405</v>
      </c>
      <c r="V242" s="79">
        <f t="shared" si="63"/>
        <v>58.196640000000002</v>
      </c>
      <c r="W242" s="70"/>
    </row>
    <row r="243" spans="1:25" ht="14.45" hidden="1" outlineLevel="2" x14ac:dyDescent="0.3">
      <c r="A243" s="1"/>
      <c r="B243" s="97">
        <f t="shared" si="49"/>
        <v>228</v>
      </c>
      <c r="C243" s="102" t="s">
        <v>375</v>
      </c>
      <c r="D243" s="150" t="s">
        <v>423</v>
      </c>
      <c r="E243" s="99" t="s">
        <v>376</v>
      </c>
      <c r="F243" s="109">
        <v>298.83699999999999</v>
      </c>
      <c r="G243" s="101" t="s">
        <v>15</v>
      </c>
      <c r="H243" s="109">
        <f t="shared" ref="H243:H244" si="67">I243+L243+M243+N243</f>
        <v>298.83699999999999</v>
      </c>
      <c r="I243" s="109"/>
      <c r="J243" s="109"/>
      <c r="K243" s="109"/>
      <c r="L243" s="109"/>
      <c r="M243" s="109">
        <f>F243</f>
        <v>298.83699999999999</v>
      </c>
      <c r="N243" s="109"/>
      <c r="O243" s="57"/>
      <c r="P243" s="119"/>
      <c r="Q243" s="58">
        <f t="shared" si="55"/>
        <v>0</v>
      </c>
      <c r="R243" s="51"/>
      <c r="S243" s="51"/>
      <c r="T243" s="85"/>
      <c r="U243" s="111" t="s">
        <v>405</v>
      </c>
      <c r="V243" s="79">
        <f t="shared" si="63"/>
        <v>298.83699999999999</v>
      </c>
      <c r="W243" s="70"/>
    </row>
    <row r="244" spans="1:25" ht="35.450000000000003" customHeight="1" outlineLevel="2" x14ac:dyDescent="0.25">
      <c r="A244" s="1">
        <v>92</v>
      </c>
      <c r="B244" s="1">
        <f t="shared" si="49"/>
        <v>229</v>
      </c>
      <c r="C244" s="2" t="s">
        <v>377</v>
      </c>
      <c r="D244" s="108" t="s">
        <v>423</v>
      </c>
      <c r="E244" s="4" t="s">
        <v>18</v>
      </c>
      <c r="F244" s="168">
        <v>574.69200000000001</v>
      </c>
      <c r="G244" s="185" t="s">
        <v>15</v>
      </c>
      <c r="H244" s="109">
        <f t="shared" si="67"/>
        <v>574.69200000000001</v>
      </c>
      <c r="I244" s="109"/>
      <c r="J244" s="109"/>
      <c r="K244" s="109"/>
      <c r="L244" s="109"/>
      <c r="M244" s="109">
        <f t="shared" ref="M244" si="68">F244</f>
        <v>574.69200000000001</v>
      </c>
      <c r="N244" s="109"/>
      <c r="O244" s="57">
        <v>0</v>
      </c>
      <c r="P244" s="119">
        <v>562.88800000000003</v>
      </c>
      <c r="Q244" s="58">
        <f t="shared" si="55"/>
        <v>562.88800000000003</v>
      </c>
      <c r="R244" s="51"/>
      <c r="S244" s="51"/>
      <c r="T244" s="168">
        <v>562.88815999999997</v>
      </c>
      <c r="U244" s="190">
        <f t="shared" ref="U244:U245" si="69">T244-F244</f>
        <v>-11.803840000000037</v>
      </c>
      <c r="V244" s="79">
        <f t="shared" si="63"/>
        <v>11.803840000000037</v>
      </c>
      <c r="W244" s="70"/>
    </row>
    <row r="245" spans="1:25" ht="30" customHeight="1" outlineLevel="2" x14ac:dyDescent="0.25">
      <c r="A245" s="1">
        <v>93</v>
      </c>
      <c r="B245" s="1">
        <f t="shared" si="49"/>
        <v>230</v>
      </c>
      <c r="C245" s="2" t="s">
        <v>378</v>
      </c>
      <c r="D245" s="108" t="s">
        <v>423</v>
      </c>
      <c r="E245" s="4" t="s">
        <v>18</v>
      </c>
      <c r="F245" s="168">
        <v>574.69200000000001</v>
      </c>
      <c r="G245" s="185" t="s">
        <v>15</v>
      </c>
      <c r="H245" s="109">
        <f>I245+L245+M245+N245</f>
        <v>574.69200000000001</v>
      </c>
      <c r="I245" s="109"/>
      <c r="J245" s="109"/>
      <c r="K245" s="109"/>
      <c r="L245" s="109"/>
      <c r="M245" s="109">
        <f>F245</f>
        <v>574.69200000000001</v>
      </c>
      <c r="N245" s="109"/>
      <c r="O245" s="57"/>
      <c r="P245" s="119">
        <v>562.88800000000003</v>
      </c>
      <c r="Q245" s="58">
        <f t="shared" si="55"/>
        <v>562.88800000000003</v>
      </c>
      <c r="R245" s="51"/>
      <c r="S245" s="51"/>
      <c r="T245" s="168">
        <v>562.88815999999997</v>
      </c>
      <c r="U245" s="190">
        <f t="shared" si="69"/>
        <v>-11.803840000000037</v>
      </c>
      <c r="V245" s="79">
        <f t="shared" si="63"/>
        <v>11.803840000000037</v>
      </c>
      <c r="W245" s="70"/>
    </row>
    <row r="246" spans="1:25" ht="41.45" hidden="1" outlineLevel="2" x14ac:dyDescent="0.3">
      <c r="A246" s="1"/>
      <c r="B246" s="97">
        <f t="shared" si="49"/>
        <v>231</v>
      </c>
      <c r="C246" s="102" t="s">
        <v>387</v>
      </c>
      <c r="D246" s="108" t="s">
        <v>18</v>
      </c>
      <c r="E246" s="99" t="s">
        <v>18</v>
      </c>
      <c r="F246" s="109">
        <v>34.896999999999998</v>
      </c>
      <c r="G246" s="101">
        <v>2021</v>
      </c>
      <c r="H246" s="109">
        <v>34.896999999999998</v>
      </c>
      <c r="I246" s="125">
        <f t="shared" ref="I246:I253" si="70">J246+K246</f>
        <v>0</v>
      </c>
      <c r="J246" s="109"/>
      <c r="K246" s="109"/>
      <c r="L246" s="109"/>
      <c r="M246" s="109">
        <f>H246</f>
        <v>34.896999999999998</v>
      </c>
      <c r="N246" s="109"/>
      <c r="O246" s="57"/>
      <c r="P246" s="119"/>
      <c r="Q246" s="58">
        <f t="shared" si="55"/>
        <v>0</v>
      </c>
      <c r="R246" s="51"/>
      <c r="S246" s="51"/>
      <c r="T246" s="85"/>
      <c r="U246" s="111" t="s">
        <v>405</v>
      </c>
      <c r="V246" s="79">
        <f t="shared" si="63"/>
        <v>34.896999999999998</v>
      </c>
      <c r="W246" s="70"/>
    </row>
    <row r="247" spans="1:25" ht="41.45" hidden="1" outlineLevel="2" x14ac:dyDescent="0.3">
      <c r="A247" s="1"/>
      <c r="B247" s="97">
        <f t="shared" si="49"/>
        <v>232</v>
      </c>
      <c r="C247" s="102" t="s">
        <v>388</v>
      </c>
      <c r="D247" s="108" t="s">
        <v>18</v>
      </c>
      <c r="E247" s="99" t="s">
        <v>18</v>
      </c>
      <c r="F247" s="109">
        <v>29.661999999999999</v>
      </c>
      <c r="G247" s="101">
        <v>2021</v>
      </c>
      <c r="H247" s="109">
        <v>29.661999999999999</v>
      </c>
      <c r="I247" s="125">
        <f t="shared" si="70"/>
        <v>0</v>
      </c>
      <c r="J247" s="109"/>
      <c r="K247" s="109"/>
      <c r="L247" s="109"/>
      <c r="M247" s="109">
        <f t="shared" ref="M247:M252" si="71">H247</f>
        <v>29.661999999999999</v>
      </c>
      <c r="N247" s="109"/>
      <c r="O247" s="57"/>
      <c r="P247" s="119"/>
      <c r="Q247" s="58">
        <f t="shared" si="55"/>
        <v>0</v>
      </c>
      <c r="R247" s="51"/>
      <c r="S247" s="51"/>
      <c r="T247" s="85"/>
      <c r="U247" s="111" t="s">
        <v>405</v>
      </c>
      <c r="V247" s="79">
        <f t="shared" si="63"/>
        <v>29.661999999999999</v>
      </c>
      <c r="W247" s="70"/>
    </row>
    <row r="248" spans="1:25" ht="41.45" hidden="1" outlineLevel="2" x14ac:dyDescent="0.3">
      <c r="A248" s="1"/>
      <c r="B248" s="97">
        <f t="shared" si="49"/>
        <v>233</v>
      </c>
      <c r="C248" s="102" t="s">
        <v>389</v>
      </c>
      <c r="D248" s="108" t="s">
        <v>18</v>
      </c>
      <c r="E248" s="99" t="s">
        <v>18</v>
      </c>
      <c r="F248" s="109">
        <v>36.292999999999999</v>
      </c>
      <c r="G248" s="101">
        <v>2021</v>
      </c>
      <c r="H248" s="109">
        <v>36.292999999999999</v>
      </c>
      <c r="I248" s="125">
        <f t="shared" si="70"/>
        <v>0</v>
      </c>
      <c r="J248" s="109"/>
      <c r="K248" s="109"/>
      <c r="L248" s="109"/>
      <c r="M248" s="109">
        <f t="shared" si="71"/>
        <v>36.292999999999999</v>
      </c>
      <c r="N248" s="109"/>
      <c r="O248" s="57"/>
      <c r="P248" s="119"/>
      <c r="Q248" s="58">
        <f t="shared" si="55"/>
        <v>0</v>
      </c>
      <c r="R248" s="51"/>
      <c r="S248" s="51"/>
      <c r="T248" s="85"/>
      <c r="U248" s="111" t="s">
        <v>405</v>
      </c>
      <c r="V248" s="79">
        <f t="shared" si="63"/>
        <v>36.292999999999999</v>
      </c>
      <c r="W248" s="70"/>
    </row>
    <row r="249" spans="1:25" ht="41.45" hidden="1" outlineLevel="2" x14ac:dyDescent="0.3">
      <c r="A249" s="1"/>
      <c r="B249" s="97">
        <f t="shared" ref="B249:B253" si="72">B248+1</f>
        <v>234</v>
      </c>
      <c r="C249" s="102" t="s">
        <v>390</v>
      </c>
      <c r="D249" s="108" t="s">
        <v>18</v>
      </c>
      <c r="E249" s="99" t="s">
        <v>18</v>
      </c>
      <c r="F249" s="109">
        <v>40.774999999999999</v>
      </c>
      <c r="G249" s="101">
        <v>2021</v>
      </c>
      <c r="H249" s="109">
        <v>40.774999999999999</v>
      </c>
      <c r="I249" s="125">
        <f t="shared" si="70"/>
        <v>0</v>
      </c>
      <c r="J249" s="109"/>
      <c r="K249" s="109"/>
      <c r="L249" s="109"/>
      <c r="M249" s="109">
        <f t="shared" si="71"/>
        <v>40.774999999999999</v>
      </c>
      <c r="N249" s="109"/>
      <c r="O249" s="57"/>
      <c r="P249" s="119"/>
      <c r="Q249" s="58">
        <f t="shared" si="55"/>
        <v>0</v>
      </c>
      <c r="R249" s="51"/>
      <c r="S249" s="51"/>
      <c r="T249" s="85"/>
      <c r="U249" s="111" t="s">
        <v>405</v>
      </c>
      <c r="V249" s="79">
        <f t="shared" si="63"/>
        <v>40.774999999999999</v>
      </c>
      <c r="W249" s="70"/>
    </row>
    <row r="250" spans="1:25" ht="64.900000000000006" customHeight="1" outlineLevel="2" x14ac:dyDescent="0.25">
      <c r="A250" s="1">
        <v>94</v>
      </c>
      <c r="B250" s="1">
        <f>B249+1</f>
        <v>235</v>
      </c>
      <c r="C250" s="2" t="s">
        <v>391</v>
      </c>
      <c r="D250" s="108" t="s">
        <v>361</v>
      </c>
      <c r="E250" s="4" t="s">
        <v>14</v>
      </c>
      <c r="F250" s="168">
        <v>1300</v>
      </c>
      <c r="G250" s="185">
        <v>2020</v>
      </c>
      <c r="H250" s="109">
        <v>1428.1756</v>
      </c>
      <c r="I250" s="125">
        <f t="shared" si="70"/>
        <v>0</v>
      </c>
      <c r="J250" s="109"/>
      <c r="K250" s="109"/>
      <c r="L250" s="109"/>
      <c r="M250" s="109">
        <f t="shared" si="71"/>
        <v>1428.1756</v>
      </c>
      <c r="N250" s="109"/>
      <c r="O250" s="57"/>
      <c r="P250" s="119">
        <v>1282.42</v>
      </c>
      <c r="Q250" s="58">
        <f t="shared" si="55"/>
        <v>1282.42</v>
      </c>
      <c r="R250" s="51">
        <v>100</v>
      </c>
      <c r="S250" s="51" t="s">
        <v>410</v>
      </c>
      <c r="T250" s="168">
        <v>1299.999</v>
      </c>
      <c r="U250" s="190">
        <f t="shared" ref="U250:U252" si="73">T250-F250</f>
        <v>-9.9999999997635314E-4</v>
      </c>
      <c r="V250" s="79">
        <f t="shared" si="63"/>
        <v>9.9999999997635314E-4</v>
      </c>
      <c r="W250" s="70"/>
      <c r="X250" s="90">
        <v>100</v>
      </c>
      <c r="Y250" s="87" t="s">
        <v>410</v>
      </c>
    </row>
    <row r="251" spans="1:25" ht="68.45" customHeight="1" outlineLevel="2" x14ac:dyDescent="0.25">
      <c r="A251" s="1">
        <v>95</v>
      </c>
      <c r="B251" s="1">
        <f t="shared" si="72"/>
        <v>236</v>
      </c>
      <c r="C251" s="2" t="s">
        <v>392</v>
      </c>
      <c r="D251" s="108" t="s">
        <v>361</v>
      </c>
      <c r="E251" s="4" t="s">
        <v>14</v>
      </c>
      <c r="F251" s="168">
        <v>20.224</v>
      </c>
      <c r="G251" s="185">
        <v>2020</v>
      </c>
      <c r="H251" s="109">
        <v>20.595600000000001</v>
      </c>
      <c r="I251" s="125">
        <f t="shared" si="70"/>
        <v>0</v>
      </c>
      <c r="J251" s="109"/>
      <c r="K251" s="109"/>
      <c r="L251" s="109"/>
      <c r="M251" s="109">
        <f t="shared" si="71"/>
        <v>20.595600000000001</v>
      </c>
      <c r="N251" s="109"/>
      <c r="O251" s="57"/>
      <c r="P251" s="119">
        <v>17.579999999999998</v>
      </c>
      <c r="Q251" s="58">
        <f t="shared" si="55"/>
        <v>17.579999999999998</v>
      </c>
      <c r="R251" s="51">
        <v>100</v>
      </c>
      <c r="S251" s="51" t="s">
        <v>410</v>
      </c>
      <c r="T251" s="168">
        <v>17.579999999999998</v>
      </c>
      <c r="U251" s="190">
        <f t="shared" si="73"/>
        <v>-2.6440000000000019</v>
      </c>
      <c r="V251" s="79">
        <f t="shared" si="63"/>
        <v>2.6440000000000019</v>
      </c>
      <c r="W251" s="70"/>
      <c r="X251" s="90">
        <v>100</v>
      </c>
      <c r="Y251" s="87" t="s">
        <v>410</v>
      </c>
    </row>
    <row r="252" spans="1:25" ht="57" customHeight="1" outlineLevel="2" x14ac:dyDescent="0.25">
      <c r="A252" s="1">
        <v>96</v>
      </c>
      <c r="B252" s="1">
        <f t="shared" si="72"/>
        <v>237</v>
      </c>
      <c r="C252" s="2" t="s">
        <v>393</v>
      </c>
      <c r="D252" s="108" t="s">
        <v>361</v>
      </c>
      <c r="E252" s="4" t="s">
        <v>14</v>
      </c>
      <c r="F252" s="168">
        <v>47.281999999999996</v>
      </c>
      <c r="G252" s="185">
        <v>2020</v>
      </c>
      <c r="H252" s="109">
        <v>49.765799999999999</v>
      </c>
      <c r="I252" s="125">
        <f t="shared" si="70"/>
        <v>0</v>
      </c>
      <c r="J252" s="109"/>
      <c r="K252" s="109"/>
      <c r="L252" s="109"/>
      <c r="M252" s="109">
        <f t="shared" si="71"/>
        <v>49.765799999999999</v>
      </c>
      <c r="N252" s="109"/>
      <c r="O252" s="57"/>
      <c r="P252" s="119">
        <v>21</v>
      </c>
      <c r="Q252" s="58">
        <f t="shared" si="55"/>
        <v>21</v>
      </c>
      <c r="R252" s="51">
        <v>100</v>
      </c>
      <c r="S252" s="51" t="s">
        <v>410</v>
      </c>
      <c r="T252" s="168">
        <v>21</v>
      </c>
      <c r="U252" s="190">
        <f t="shared" si="73"/>
        <v>-26.281999999999996</v>
      </c>
      <c r="V252" s="79">
        <f t="shared" si="63"/>
        <v>26.281999999999996</v>
      </c>
      <c r="W252" s="70"/>
      <c r="X252" s="90">
        <v>100</v>
      </c>
      <c r="Y252" s="87" t="s">
        <v>410</v>
      </c>
    </row>
    <row r="253" spans="1:25" ht="50.45" hidden="1" customHeight="1" outlineLevel="2" x14ac:dyDescent="0.3">
      <c r="A253" s="1"/>
      <c r="B253" s="97">
        <f t="shared" si="72"/>
        <v>238</v>
      </c>
      <c r="C253" s="102" t="s">
        <v>394</v>
      </c>
      <c r="D253" s="150" t="s">
        <v>423</v>
      </c>
      <c r="E253" s="99" t="s">
        <v>385</v>
      </c>
      <c r="F253" s="109">
        <v>7360.1409999999996</v>
      </c>
      <c r="G253" s="101">
        <v>2021</v>
      </c>
      <c r="H253" s="109">
        <v>7360.1409999999996</v>
      </c>
      <c r="I253" s="125">
        <f t="shared" si="70"/>
        <v>0</v>
      </c>
      <c r="J253" s="109"/>
      <c r="K253" s="109"/>
      <c r="L253" s="109">
        <f>H253-M253</f>
        <v>6256.11985</v>
      </c>
      <c r="M253" s="109">
        <f>H253*0.15</f>
        <v>1104.0211499999998</v>
      </c>
      <c r="N253" s="109"/>
      <c r="O253" s="57">
        <v>0</v>
      </c>
      <c r="P253" s="119">
        <v>0</v>
      </c>
      <c r="Q253" s="58">
        <f t="shared" si="55"/>
        <v>0</v>
      </c>
      <c r="R253" s="65"/>
      <c r="S253" s="65" t="s">
        <v>406</v>
      </c>
      <c r="T253" s="85"/>
      <c r="U253" s="111" t="s">
        <v>405</v>
      </c>
      <c r="V253" s="79">
        <f t="shared" si="63"/>
        <v>7360.1409999999996</v>
      </c>
      <c r="W253" s="70"/>
    </row>
    <row r="254" spans="1:25" ht="37.5" hidden="1" customHeight="1" outlineLevel="2" x14ac:dyDescent="0.3">
      <c r="A254" s="1"/>
      <c r="B254" s="22"/>
      <c r="C254" s="23" t="s">
        <v>205</v>
      </c>
      <c r="D254" s="24"/>
      <c r="E254" s="24"/>
      <c r="F254" s="34"/>
      <c r="G254" s="33"/>
      <c r="H254" s="34"/>
      <c r="I254" s="34"/>
      <c r="J254" s="34"/>
      <c r="K254" s="34"/>
      <c r="L254" s="34"/>
      <c r="M254" s="34"/>
      <c r="N254" s="34"/>
      <c r="O254" s="51"/>
      <c r="P254" s="116"/>
      <c r="Q254" s="58">
        <f t="shared" si="55"/>
        <v>0</v>
      </c>
      <c r="R254" s="51"/>
      <c r="S254" s="51"/>
      <c r="T254" s="77"/>
      <c r="U254" s="78"/>
      <c r="V254" s="79">
        <f t="shared" si="63"/>
        <v>0</v>
      </c>
      <c r="W254" s="70"/>
    </row>
    <row r="255" spans="1:25" ht="45" outlineLevel="2" x14ac:dyDescent="0.25">
      <c r="A255" s="1">
        <v>97</v>
      </c>
      <c r="B255" s="1">
        <f>B253+1</f>
        <v>239</v>
      </c>
      <c r="C255" s="169" t="s">
        <v>66</v>
      </c>
      <c r="D255" s="108" t="s">
        <v>423</v>
      </c>
      <c r="E255" s="4" t="s">
        <v>14</v>
      </c>
      <c r="F255" s="168">
        <v>26.09</v>
      </c>
      <c r="G255" s="185">
        <v>2020</v>
      </c>
      <c r="H255" s="100">
        <f>F255</f>
        <v>26.09</v>
      </c>
      <c r="I255" s="100">
        <f t="shared" ref="I255:I291" si="74">J255+K255</f>
        <v>0</v>
      </c>
      <c r="J255" s="100"/>
      <c r="K255" s="100"/>
      <c r="L255" s="100"/>
      <c r="M255" s="100">
        <f>H255</f>
        <v>26.09</v>
      </c>
      <c r="N255" s="100" t="s">
        <v>16</v>
      </c>
      <c r="O255" s="57">
        <v>0</v>
      </c>
      <c r="P255" s="119">
        <v>25.449000000000002</v>
      </c>
      <c r="Q255" s="58">
        <f t="shared" si="55"/>
        <v>25.449000000000002</v>
      </c>
      <c r="R255" s="51"/>
      <c r="S255" s="51"/>
      <c r="T255" s="168">
        <v>25.449000000000002</v>
      </c>
      <c r="U255" s="190">
        <f>T255-F255</f>
        <v>-0.64099999999999824</v>
      </c>
      <c r="V255" s="79">
        <f t="shared" si="63"/>
        <v>0.64099999999999824</v>
      </c>
      <c r="W255" s="70"/>
    </row>
    <row r="256" spans="1:25" ht="41.45" hidden="1" outlineLevel="2" x14ac:dyDescent="0.3">
      <c r="A256" s="1"/>
      <c r="B256" s="97">
        <f t="shared" ref="B256:B309" si="75">B255+1</f>
        <v>240</v>
      </c>
      <c r="C256" s="102" t="s">
        <v>107</v>
      </c>
      <c r="D256" s="150" t="s">
        <v>423</v>
      </c>
      <c r="E256" s="99" t="s">
        <v>14</v>
      </c>
      <c r="F256" s="100">
        <v>13863.268</v>
      </c>
      <c r="G256" s="101">
        <v>2020</v>
      </c>
      <c r="H256" s="100">
        <v>13863.268</v>
      </c>
      <c r="I256" s="100">
        <f t="shared" si="74"/>
        <v>0</v>
      </c>
      <c r="J256" s="100"/>
      <c r="K256" s="100"/>
      <c r="L256" s="127">
        <v>11090.618</v>
      </c>
      <c r="M256" s="100">
        <v>2310.6</v>
      </c>
      <c r="N256" s="100" t="s">
        <v>16</v>
      </c>
      <c r="O256" s="57"/>
      <c r="P256" s="119"/>
      <c r="Q256" s="58">
        <f t="shared" si="55"/>
        <v>0</v>
      </c>
      <c r="R256" s="51"/>
      <c r="S256" s="51"/>
      <c r="T256" s="85"/>
      <c r="U256" s="111" t="s">
        <v>405</v>
      </c>
      <c r="V256" s="79">
        <f t="shared" si="63"/>
        <v>13863.268</v>
      </c>
      <c r="W256" s="70"/>
    </row>
    <row r="257" spans="1:25" ht="82.9" hidden="1" outlineLevel="2" x14ac:dyDescent="0.3">
      <c r="A257" s="1"/>
      <c r="B257" s="97">
        <f t="shared" si="75"/>
        <v>241</v>
      </c>
      <c r="C257" s="102" t="s">
        <v>106</v>
      </c>
      <c r="D257" s="150" t="s">
        <v>423</v>
      </c>
      <c r="E257" s="99" t="s">
        <v>40</v>
      </c>
      <c r="F257" s="100">
        <v>3500</v>
      </c>
      <c r="G257" s="101">
        <v>2020</v>
      </c>
      <c r="H257" s="100">
        <v>3500</v>
      </c>
      <c r="I257" s="100">
        <f t="shared" si="74"/>
        <v>0</v>
      </c>
      <c r="J257" s="100"/>
      <c r="K257" s="100"/>
      <c r="L257" s="127">
        <v>2800</v>
      </c>
      <c r="M257" s="100">
        <v>700</v>
      </c>
      <c r="N257" s="100" t="s">
        <v>16</v>
      </c>
      <c r="O257" s="57"/>
      <c r="P257" s="119"/>
      <c r="Q257" s="58">
        <f t="shared" si="55"/>
        <v>0</v>
      </c>
      <c r="R257" s="51"/>
      <c r="S257" s="51"/>
      <c r="T257" s="85"/>
      <c r="U257" s="111" t="s">
        <v>405</v>
      </c>
      <c r="V257" s="79">
        <f t="shared" si="63"/>
        <v>3500</v>
      </c>
      <c r="W257" s="70"/>
    </row>
    <row r="258" spans="1:25" ht="41.45" hidden="1" outlineLevel="2" x14ac:dyDescent="0.3">
      <c r="A258" s="1"/>
      <c r="B258" s="97">
        <f t="shared" si="75"/>
        <v>242</v>
      </c>
      <c r="C258" s="102" t="s">
        <v>82</v>
      </c>
      <c r="D258" s="150" t="s">
        <v>423</v>
      </c>
      <c r="E258" s="99" t="s">
        <v>14</v>
      </c>
      <c r="F258" s="100">
        <v>3000</v>
      </c>
      <c r="G258" s="101">
        <v>2020</v>
      </c>
      <c r="H258" s="100">
        <v>3000</v>
      </c>
      <c r="I258" s="100">
        <f t="shared" si="74"/>
        <v>0</v>
      </c>
      <c r="J258" s="59"/>
      <c r="K258" s="59"/>
      <c r="L258" s="127">
        <v>1500</v>
      </c>
      <c r="M258" s="100">
        <v>1500</v>
      </c>
      <c r="N258" s="100" t="s">
        <v>16</v>
      </c>
      <c r="O258" s="57"/>
      <c r="P258" s="119"/>
      <c r="Q258" s="58">
        <f t="shared" si="55"/>
        <v>0</v>
      </c>
      <c r="R258" s="51"/>
      <c r="S258" s="51"/>
      <c r="T258" s="85"/>
      <c r="U258" s="111" t="s">
        <v>405</v>
      </c>
      <c r="V258" s="79">
        <f t="shared" si="63"/>
        <v>3000</v>
      </c>
      <c r="W258" s="70"/>
    </row>
    <row r="259" spans="1:25" ht="41.45" hidden="1" outlineLevel="2" x14ac:dyDescent="0.3">
      <c r="A259" s="1"/>
      <c r="B259" s="97">
        <f t="shared" si="75"/>
        <v>243</v>
      </c>
      <c r="C259" s="102" t="s">
        <v>99</v>
      </c>
      <c r="D259" s="150" t="s">
        <v>423</v>
      </c>
      <c r="E259" s="99" t="s">
        <v>14</v>
      </c>
      <c r="F259" s="100">
        <v>3000</v>
      </c>
      <c r="G259" s="101" t="s">
        <v>173</v>
      </c>
      <c r="H259" s="100">
        <v>3000</v>
      </c>
      <c r="I259" s="100">
        <f t="shared" si="74"/>
        <v>0</v>
      </c>
      <c r="J259" s="100"/>
      <c r="K259" s="100"/>
      <c r="L259" s="100"/>
      <c r="M259" s="100">
        <v>3000</v>
      </c>
      <c r="N259" s="100" t="s">
        <v>16</v>
      </c>
      <c r="O259" s="57"/>
      <c r="P259" s="119"/>
      <c r="Q259" s="58">
        <f t="shared" si="55"/>
        <v>0</v>
      </c>
      <c r="R259" s="51"/>
      <c r="S259" s="51"/>
      <c r="T259" s="85"/>
      <c r="U259" s="111" t="s">
        <v>405</v>
      </c>
      <c r="V259" s="79">
        <f t="shared" si="63"/>
        <v>3000</v>
      </c>
      <c r="W259" s="70"/>
    </row>
    <row r="260" spans="1:25" ht="69" hidden="1" outlineLevel="2" x14ac:dyDescent="0.3">
      <c r="A260" s="1"/>
      <c r="B260" s="97">
        <f t="shared" si="75"/>
        <v>244</v>
      </c>
      <c r="C260" s="102" t="s">
        <v>113</v>
      </c>
      <c r="D260" s="150" t="s">
        <v>423</v>
      </c>
      <c r="E260" s="99" t="s">
        <v>14</v>
      </c>
      <c r="F260" s="100">
        <v>521.35199999999998</v>
      </c>
      <c r="G260" s="101">
        <v>2020</v>
      </c>
      <c r="H260" s="100">
        <v>521.35199999999998</v>
      </c>
      <c r="I260" s="100">
        <f t="shared" si="74"/>
        <v>0</v>
      </c>
      <c r="J260" s="100"/>
      <c r="K260" s="100"/>
      <c r="L260" s="100"/>
      <c r="M260" s="100">
        <v>521.35199999999998</v>
      </c>
      <c r="N260" s="100" t="s">
        <v>16</v>
      </c>
      <c r="O260" s="57"/>
      <c r="P260" s="119"/>
      <c r="Q260" s="58">
        <f t="shared" si="55"/>
        <v>0</v>
      </c>
      <c r="R260" s="51"/>
      <c r="S260" s="51"/>
      <c r="T260" s="85"/>
      <c r="U260" s="111" t="s">
        <v>405</v>
      </c>
      <c r="V260" s="79">
        <f t="shared" si="63"/>
        <v>521.35199999999998</v>
      </c>
      <c r="W260" s="70"/>
    </row>
    <row r="261" spans="1:25" ht="55.15" hidden="1" outlineLevel="2" x14ac:dyDescent="0.3">
      <c r="A261" s="1"/>
      <c r="B261" s="97">
        <f t="shared" si="75"/>
        <v>245</v>
      </c>
      <c r="C261" s="107" t="s">
        <v>117</v>
      </c>
      <c r="D261" s="150" t="s">
        <v>423</v>
      </c>
      <c r="E261" s="99" t="s">
        <v>14</v>
      </c>
      <c r="F261" s="100">
        <v>465.19900000000001</v>
      </c>
      <c r="G261" s="128">
        <v>2020</v>
      </c>
      <c r="H261" s="100">
        <v>465.19900000000001</v>
      </c>
      <c r="I261" s="100">
        <f t="shared" si="74"/>
        <v>0</v>
      </c>
      <c r="J261" s="100"/>
      <c r="K261" s="100"/>
      <c r="L261" s="100"/>
      <c r="M261" s="100">
        <v>465.19900000000001</v>
      </c>
      <c r="N261" s="100" t="s">
        <v>16</v>
      </c>
      <c r="O261" s="57"/>
      <c r="P261" s="119"/>
      <c r="Q261" s="58">
        <f t="shared" si="55"/>
        <v>0</v>
      </c>
      <c r="R261" s="51"/>
      <c r="S261" s="51"/>
      <c r="T261" s="85"/>
      <c r="U261" s="111" t="s">
        <v>405</v>
      </c>
      <c r="V261" s="79">
        <f t="shared" si="63"/>
        <v>465.19900000000001</v>
      </c>
      <c r="W261" s="70"/>
    </row>
    <row r="262" spans="1:25" ht="82.9" hidden="1" outlineLevel="2" x14ac:dyDescent="0.3">
      <c r="A262" s="1"/>
      <c r="B262" s="97">
        <f t="shared" si="75"/>
        <v>246</v>
      </c>
      <c r="C262" s="102" t="s">
        <v>201</v>
      </c>
      <c r="D262" s="150" t="s">
        <v>423</v>
      </c>
      <c r="E262" s="99" t="s">
        <v>14</v>
      </c>
      <c r="F262" s="100">
        <v>358.18400000000003</v>
      </c>
      <c r="G262" s="101">
        <v>2020</v>
      </c>
      <c r="H262" s="100">
        <v>358.18400000000003</v>
      </c>
      <c r="I262" s="100">
        <f t="shared" si="74"/>
        <v>0</v>
      </c>
      <c r="J262" s="100"/>
      <c r="K262" s="100"/>
      <c r="L262" s="100"/>
      <c r="M262" s="100">
        <v>358.18400000000003</v>
      </c>
      <c r="N262" s="100" t="s">
        <v>16</v>
      </c>
      <c r="O262" s="57"/>
      <c r="P262" s="119"/>
      <c r="Q262" s="58">
        <f t="shared" si="55"/>
        <v>0</v>
      </c>
      <c r="R262" s="51"/>
      <c r="S262" s="51"/>
      <c r="T262" s="85"/>
      <c r="U262" s="111" t="s">
        <v>405</v>
      </c>
      <c r="V262" s="79">
        <f t="shared" si="63"/>
        <v>358.18400000000003</v>
      </c>
      <c r="W262" s="70"/>
    </row>
    <row r="263" spans="1:25" ht="14.45" hidden="1" outlineLevel="2" x14ac:dyDescent="0.3">
      <c r="A263" s="1"/>
      <c r="B263" s="97">
        <f t="shared" si="75"/>
        <v>247</v>
      </c>
      <c r="C263" s="102" t="s">
        <v>84</v>
      </c>
      <c r="D263" s="150" t="s">
        <v>423</v>
      </c>
      <c r="E263" s="99" t="s">
        <v>14</v>
      </c>
      <c r="F263" s="100">
        <v>304</v>
      </c>
      <c r="G263" s="101" t="s">
        <v>15</v>
      </c>
      <c r="H263" s="100">
        <v>304</v>
      </c>
      <c r="I263" s="100">
        <f t="shared" si="74"/>
        <v>0</v>
      </c>
      <c r="J263" s="100"/>
      <c r="K263" s="100"/>
      <c r="L263" s="100"/>
      <c r="M263" s="100">
        <v>304</v>
      </c>
      <c r="N263" s="100" t="s">
        <v>16</v>
      </c>
      <c r="O263" s="57"/>
      <c r="P263" s="119"/>
      <c r="Q263" s="58">
        <f t="shared" si="55"/>
        <v>0</v>
      </c>
      <c r="R263" s="51"/>
      <c r="S263" s="51"/>
      <c r="T263" s="85"/>
      <c r="U263" s="111" t="s">
        <v>405</v>
      </c>
      <c r="V263" s="79">
        <f t="shared" si="63"/>
        <v>304</v>
      </c>
      <c r="W263" s="70"/>
    </row>
    <row r="264" spans="1:25" ht="45" outlineLevel="2" x14ac:dyDescent="0.25">
      <c r="A264" s="1">
        <v>98</v>
      </c>
      <c r="B264" s="1">
        <f t="shared" si="75"/>
        <v>248</v>
      </c>
      <c r="C264" s="167" t="s">
        <v>61</v>
      </c>
      <c r="D264" s="108" t="s">
        <v>423</v>
      </c>
      <c r="E264" s="4" t="s">
        <v>14</v>
      </c>
      <c r="F264" s="168">
        <v>279.67099999999999</v>
      </c>
      <c r="G264" s="185">
        <v>2020</v>
      </c>
      <c r="H264" s="100">
        <f>F264</f>
        <v>279.67099999999999</v>
      </c>
      <c r="I264" s="100">
        <f t="shared" si="74"/>
        <v>0</v>
      </c>
      <c r="J264" s="100"/>
      <c r="K264" s="100"/>
      <c r="L264" s="100"/>
      <c r="M264" s="100">
        <f>H264</f>
        <v>279.67099999999999</v>
      </c>
      <c r="N264" s="100" t="s">
        <v>16</v>
      </c>
      <c r="O264" s="57">
        <v>0</v>
      </c>
      <c r="P264" s="119">
        <v>2700.9360000000001</v>
      </c>
      <c r="Q264" s="58">
        <f t="shared" si="55"/>
        <v>2700.9360000000001</v>
      </c>
      <c r="R264" s="51"/>
      <c r="S264" s="51"/>
      <c r="T264" s="168">
        <v>274.92946999999998</v>
      </c>
      <c r="U264" s="190">
        <f>T264-F264</f>
        <v>-4.7415300000000116</v>
      </c>
      <c r="V264" s="79">
        <f t="shared" si="63"/>
        <v>4.7415300000000116</v>
      </c>
      <c r="W264" s="70"/>
    </row>
    <row r="265" spans="1:25" ht="27.6" hidden="1" outlineLevel="2" x14ac:dyDescent="0.3">
      <c r="A265" s="1"/>
      <c r="B265" s="97">
        <f t="shared" si="75"/>
        <v>249</v>
      </c>
      <c r="C265" s="102" t="s">
        <v>98</v>
      </c>
      <c r="D265" s="150" t="s">
        <v>423</v>
      </c>
      <c r="E265" s="99" t="s">
        <v>20</v>
      </c>
      <c r="F265" s="100">
        <v>238</v>
      </c>
      <c r="G265" s="101">
        <v>2020</v>
      </c>
      <c r="H265" s="100">
        <v>238</v>
      </c>
      <c r="I265" s="100">
        <f t="shared" si="74"/>
        <v>0</v>
      </c>
      <c r="J265" s="100"/>
      <c r="K265" s="100"/>
      <c r="L265" s="127">
        <v>190.4</v>
      </c>
      <c r="M265" s="100">
        <v>47.6</v>
      </c>
      <c r="N265" s="100" t="s">
        <v>16</v>
      </c>
      <c r="O265" s="57"/>
      <c r="P265" s="119"/>
      <c r="Q265" s="58">
        <f t="shared" si="55"/>
        <v>0</v>
      </c>
      <c r="R265" s="51"/>
      <c r="S265" s="51"/>
      <c r="T265" s="85"/>
      <c r="U265" s="111" t="s">
        <v>405</v>
      </c>
      <c r="V265" s="79">
        <f t="shared" si="63"/>
        <v>238</v>
      </c>
      <c r="W265" s="70"/>
    </row>
    <row r="266" spans="1:25" ht="41.45" hidden="1" outlineLevel="2" x14ac:dyDescent="0.3">
      <c r="A266" s="1"/>
      <c r="B266" s="97">
        <f t="shared" si="75"/>
        <v>250</v>
      </c>
      <c r="C266" s="107" t="s">
        <v>120</v>
      </c>
      <c r="D266" s="150" t="s">
        <v>423</v>
      </c>
      <c r="E266" s="99" t="s">
        <v>14</v>
      </c>
      <c r="F266" s="100">
        <v>215.649</v>
      </c>
      <c r="G266" s="101">
        <v>2020</v>
      </c>
      <c r="H266" s="100">
        <v>215.649</v>
      </c>
      <c r="I266" s="100">
        <f t="shared" si="74"/>
        <v>0</v>
      </c>
      <c r="J266" s="100"/>
      <c r="K266" s="100"/>
      <c r="L266" s="100"/>
      <c r="M266" s="100">
        <v>215.649</v>
      </c>
      <c r="N266" s="100" t="s">
        <v>16</v>
      </c>
      <c r="O266" s="57"/>
      <c r="P266" s="119"/>
      <c r="Q266" s="58">
        <f t="shared" si="55"/>
        <v>0</v>
      </c>
      <c r="R266" s="51"/>
      <c r="S266" s="51"/>
      <c r="T266" s="85"/>
      <c r="U266" s="111" t="s">
        <v>405</v>
      </c>
      <c r="V266" s="79">
        <f t="shared" si="63"/>
        <v>215.649</v>
      </c>
      <c r="W266" s="70"/>
    </row>
    <row r="267" spans="1:25" ht="27.6" hidden="1" outlineLevel="2" x14ac:dyDescent="0.3">
      <c r="A267" s="1"/>
      <c r="B267" s="97">
        <f t="shared" si="75"/>
        <v>251</v>
      </c>
      <c r="C267" s="102" t="s">
        <v>97</v>
      </c>
      <c r="D267" s="150" t="s">
        <v>423</v>
      </c>
      <c r="E267" s="99" t="s">
        <v>14</v>
      </c>
      <c r="F267" s="100">
        <v>208</v>
      </c>
      <c r="G267" s="101" t="s">
        <v>15</v>
      </c>
      <c r="H267" s="100">
        <v>208</v>
      </c>
      <c r="I267" s="100">
        <f t="shared" si="74"/>
        <v>0</v>
      </c>
      <c r="J267" s="100"/>
      <c r="K267" s="100"/>
      <c r="L267" s="100"/>
      <c r="M267" s="100">
        <v>208</v>
      </c>
      <c r="N267" s="100" t="s">
        <v>16</v>
      </c>
      <c r="O267" s="57"/>
      <c r="P267" s="119"/>
      <c r="Q267" s="58">
        <f t="shared" si="55"/>
        <v>0</v>
      </c>
      <c r="R267" s="51"/>
      <c r="S267" s="51"/>
      <c r="T267" s="85"/>
      <c r="U267" s="111" t="s">
        <v>405</v>
      </c>
      <c r="V267" s="79">
        <f t="shared" si="63"/>
        <v>208</v>
      </c>
      <c r="W267" s="70"/>
    </row>
    <row r="268" spans="1:25" ht="30" outlineLevel="2" x14ac:dyDescent="0.25">
      <c r="A268" s="1">
        <v>99</v>
      </c>
      <c r="B268" s="1">
        <f t="shared" si="75"/>
        <v>252</v>
      </c>
      <c r="C268" s="2" t="s">
        <v>104</v>
      </c>
      <c r="D268" s="108" t="s">
        <v>18</v>
      </c>
      <c r="E268" s="4" t="s">
        <v>18</v>
      </c>
      <c r="F268" s="168">
        <v>156</v>
      </c>
      <c r="G268" s="185">
        <v>2020</v>
      </c>
      <c r="H268" s="100">
        <v>156</v>
      </c>
      <c r="I268" s="100">
        <f t="shared" si="74"/>
        <v>0</v>
      </c>
      <c r="J268" s="100"/>
      <c r="K268" s="100"/>
      <c r="L268" s="127">
        <v>124.8</v>
      </c>
      <c r="M268" s="100">
        <v>31.2</v>
      </c>
      <c r="N268" s="100" t="s">
        <v>259</v>
      </c>
      <c r="O268" s="57">
        <v>131.13499999999999</v>
      </c>
      <c r="P268" s="119"/>
      <c r="Q268" s="58">
        <f t="shared" si="55"/>
        <v>131.13499999999999</v>
      </c>
      <c r="R268" s="51"/>
      <c r="S268" s="51"/>
      <c r="T268" s="168">
        <v>131.13999999999999</v>
      </c>
      <c r="U268" s="190">
        <f t="shared" ref="U268:U269" si="76">T268-F268</f>
        <v>-24.860000000000014</v>
      </c>
      <c r="V268" s="79">
        <f t="shared" ref="V268:V299" si="77">F268-T268</f>
        <v>24.860000000000014</v>
      </c>
      <c r="W268" s="70"/>
    </row>
    <row r="269" spans="1:25" ht="30" outlineLevel="2" x14ac:dyDescent="0.25">
      <c r="A269" s="1">
        <v>100</v>
      </c>
      <c r="B269" s="1">
        <f t="shared" si="75"/>
        <v>253</v>
      </c>
      <c r="C269" s="172" t="s">
        <v>122</v>
      </c>
      <c r="D269" s="108" t="s">
        <v>361</v>
      </c>
      <c r="E269" s="4" t="s">
        <v>14</v>
      </c>
      <c r="F269" s="168">
        <v>109.273</v>
      </c>
      <c r="G269" s="185" t="s">
        <v>15</v>
      </c>
      <c r="H269" s="100">
        <v>109.273</v>
      </c>
      <c r="I269" s="100">
        <f t="shared" si="74"/>
        <v>0</v>
      </c>
      <c r="J269" s="100"/>
      <c r="K269" s="100"/>
      <c r="L269" s="100"/>
      <c r="M269" s="100">
        <v>109.273</v>
      </c>
      <c r="N269" s="100" t="s">
        <v>16</v>
      </c>
      <c r="O269" s="57"/>
      <c r="P269" s="119">
        <v>109</v>
      </c>
      <c r="Q269" s="58">
        <f t="shared" si="55"/>
        <v>109</v>
      </c>
      <c r="R269" s="51">
        <v>100</v>
      </c>
      <c r="S269" s="51" t="s">
        <v>410</v>
      </c>
      <c r="T269" s="168">
        <v>109.00123000000001</v>
      </c>
      <c r="U269" s="190">
        <f t="shared" si="76"/>
        <v>-0.27176999999998941</v>
      </c>
      <c r="V269" s="79">
        <f t="shared" si="77"/>
        <v>0.27176999999998941</v>
      </c>
      <c r="W269" s="70"/>
      <c r="X269" s="90">
        <v>100</v>
      </c>
      <c r="Y269" s="87" t="s">
        <v>410</v>
      </c>
    </row>
    <row r="270" spans="1:25" ht="27.6" hidden="1" outlineLevel="2" x14ac:dyDescent="0.3">
      <c r="A270" s="1"/>
      <c r="B270" s="97">
        <f t="shared" si="75"/>
        <v>254</v>
      </c>
      <c r="C270" s="102" t="s">
        <v>96</v>
      </c>
      <c r="D270" s="150" t="s">
        <v>423</v>
      </c>
      <c r="E270" s="99" t="s">
        <v>14</v>
      </c>
      <c r="F270" s="100">
        <v>104</v>
      </c>
      <c r="G270" s="101" t="s">
        <v>15</v>
      </c>
      <c r="H270" s="100">
        <v>104</v>
      </c>
      <c r="I270" s="100">
        <f t="shared" si="74"/>
        <v>0</v>
      </c>
      <c r="J270" s="100"/>
      <c r="K270" s="100"/>
      <c r="L270" s="100"/>
      <c r="M270" s="100">
        <v>104</v>
      </c>
      <c r="N270" s="100" t="s">
        <v>16</v>
      </c>
      <c r="O270" s="57"/>
      <c r="P270" s="119"/>
      <c r="Q270" s="58">
        <f t="shared" si="55"/>
        <v>0</v>
      </c>
      <c r="R270" s="51"/>
      <c r="S270" s="51"/>
      <c r="T270" s="85"/>
      <c r="U270" s="111" t="s">
        <v>405</v>
      </c>
      <c r="V270" s="79">
        <f t="shared" si="77"/>
        <v>104</v>
      </c>
      <c r="W270" s="70"/>
    </row>
    <row r="271" spans="1:25" ht="27.6" hidden="1" outlineLevel="2" x14ac:dyDescent="0.3">
      <c r="A271" s="1"/>
      <c r="B271" s="97">
        <f t="shared" si="75"/>
        <v>255</v>
      </c>
      <c r="C271" s="102" t="s">
        <v>101</v>
      </c>
      <c r="D271" s="108" t="s">
        <v>18</v>
      </c>
      <c r="E271" s="99" t="s">
        <v>18</v>
      </c>
      <c r="F271" s="100">
        <v>103</v>
      </c>
      <c r="G271" s="101">
        <v>2020</v>
      </c>
      <c r="H271" s="100">
        <v>103</v>
      </c>
      <c r="I271" s="100">
        <f t="shared" si="74"/>
        <v>0</v>
      </c>
      <c r="J271" s="100"/>
      <c r="K271" s="100"/>
      <c r="L271" s="127">
        <v>82.4</v>
      </c>
      <c r="M271" s="100">
        <v>20.6</v>
      </c>
      <c r="N271" s="100" t="s">
        <v>16</v>
      </c>
      <c r="O271" s="57"/>
      <c r="P271" s="119"/>
      <c r="Q271" s="58">
        <f t="shared" si="55"/>
        <v>0</v>
      </c>
      <c r="R271" s="51"/>
      <c r="S271" s="51"/>
      <c r="T271" s="85"/>
      <c r="U271" s="111" t="s">
        <v>405</v>
      </c>
      <c r="V271" s="79">
        <f t="shared" si="77"/>
        <v>103</v>
      </c>
      <c r="W271" s="70"/>
    </row>
    <row r="272" spans="1:25" ht="27.6" hidden="1" outlineLevel="2" x14ac:dyDescent="0.3">
      <c r="A272" s="1"/>
      <c r="B272" s="97">
        <f t="shared" si="75"/>
        <v>256</v>
      </c>
      <c r="C272" s="102" t="s">
        <v>102</v>
      </c>
      <c r="D272" s="108" t="s">
        <v>18</v>
      </c>
      <c r="E272" s="99" t="s">
        <v>18</v>
      </c>
      <c r="F272" s="100">
        <v>98</v>
      </c>
      <c r="G272" s="101">
        <v>2020</v>
      </c>
      <c r="H272" s="100">
        <v>98</v>
      </c>
      <c r="I272" s="100">
        <f t="shared" si="74"/>
        <v>0</v>
      </c>
      <c r="J272" s="100"/>
      <c r="K272" s="100"/>
      <c r="L272" s="127">
        <v>78.400000000000006</v>
      </c>
      <c r="M272" s="100">
        <v>19.600000000000001</v>
      </c>
      <c r="N272" s="100" t="s">
        <v>16</v>
      </c>
      <c r="O272" s="57"/>
      <c r="P272" s="119"/>
      <c r="Q272" s="58">
        <f t="shared" ref="Q272:Q335" si="78">SUM(O272:P272)</f>
        <v>0</v>
      </c>
      <c r="R272" s="51"/>
      <c r="S272" s="51"/>
      <c r="T272" s="85"/>
      <c r="U272" s="111" t="s">
        <v>405</v>
      </c>
      <c r="V272" s="79">
        <f t="shared" si="77"/>
        <v>98</v>
      </c>
      <c r="W272" s="70"/>
    </row>
    <row r="273" spans="1:23" ht="27.6" hidden="1" outlineLevel="2" x14ac:dyDescent="0.3">
      <c r="A273" s="1"/>
      <c r="B273" s="97">
        <f t="shared" si="75"/>
        <v>257</v>
      </c>
      <c r="C273" s="102" t="s">
        <v>83</v>
      </c>
      <c r="D273" s="150" t="s">
        <v>423</v>
      </c>
      <c r="E273" s="99" t="s">
        <v>14</v>
      </c>
      <c r="F273" s="100">
        <v>92</v>
      </c>
      <c r="G273" s="101" t="s">
        <v>15</v>
      </c>
      <c r="H273" s="100">
        <v>92</v>
      </c>
      <c r="I273" s="100">
        <f t="shared" si="74"/>
        <v>0</v>
      </c>
      <c r="J273" s="100"/>
      <c r="K273" s="100"/>
      <c r="L273" s="100"/>
      <c r="M273" s="100">
        <v>92</v>
      </c>
      <c r="N273" s="100" t="s">
        <v>16</v>
      </c>
      <c r="O273" s="57"/>
      <c r="P273" s="119"/>
      <c r="Q273" s="58">
        <f t="shared" si="78"/>
        <v>0</v>
      </c>
      <c r="R273" s="51"/>
      <c r="S273" s="51"/>
      <c r="T273" s="85"/>
      <c r="U273" s="111" t="s">
        <v>405</v>
      </c>
      <c r="V273" s="79">
        <f t="shared" si="77"/>
        <v>92</v>
      </c>
      <c r="W273" s="70"/>
    </row>
    <row r="274" spans="1:23" ht="27.6" hidden="1" outlineLevel="2" x14ac:dyDescent="0.3">
      <c r="A274" s="1"/>
      <c r="B274" s="97">
        <f t="shared" si="75"/>
        <v>258</v>
      </c>
      <c r="C274" s="102" t="s">
        <v>85</v>
      </c>
      <c r="D274" s="150" t="s">
        <v>423</v>
      </c>
      <c r="E274" s="99" t="s">
        <v>14</v>
      </c>
      <c r="F274" s="100">
        <v>90.9</v>
      </c>
      <c r="G274" s="101" t="s">
        <v>15</v>
      </c>
      <c r="H274" s="100">
        <v>90.9</v>
      </c>
      <c r="I274" s="100">
        <f t="shared" si="74"/>
        <v>0</v>
      </c>
      <c r="J274" s="100"/>
      <c r="K274" s="100"/>
      <c r="L274" s="100"/>
      <c r="M274" s="100">
        <v>90.9</v>
      </c>
      <c r="N274" s="100" t="s">
        <v>16</v>
      </c>
      <c r="O274" s="57"/>
      <c r="P274" s="119"/>
      <c r="Q274" s="58">
        <f t="shared" si="78"/>
        <v>0</v>
      </c>
      <c r="R274" s="51"/>
      <c r="S274" s="51"/>
      <c r="T274" s="85"/>
      <c r="U274" s="111" t="s">
        <v>405</v>
      </c>
      <c r="V274" s="79">
        <f t="shared" si="77"/>
        <v>90.9</v>
      </c>
      <c r="W274" s="70"/>
    </row>
    <row r="275" spans="1:23" ht="27.6" hidden="1" outlineLevel="2" x14ac:dyDescent="0.3">
      <c r="A275" s="1"/>
      <c r="B275" s="97">
        <f t="shared" si="75"/>
        <v>259</v>
      </c>
      <c r="C275" s="102" t="s">
        <v>86</v>
      </c>
      <c r="D275" s="150" t="s">
        <v>423</v>
      </c>
      <c r="E275" s="99" t="s">
        <v>14</v>
      </c>
      <c r="F275" s="100">
        <v>90.9</v>
      </c>
      <c r="G275" s="101" t="s">
        <v>15</v>
      </c>
      <c r="H275" s="100">
        <v>90.9</v>
      </c>
      <c r="I275" s="100">
        <f t="shared" si="74"/>
        <v>0</v>
      </c>
      <c r="J275" s="100"/>
      <c r="K275" s="100"/>
      <c r="L275" s="100"/>
      <c r="M275" s="100">
        <v>90.9</v>
      </c>
      <c r="N275" s="100" t="s">
        <v>16</v>
      </c>
      <c r="O275" s="57"/>
      <c r="P275" s="119"/>
      <c r="Q275" s="58">
        <f t="shared" si="78"/>
        <v>0</v>
      </c>
      <c r="R275" s="51"/>
      <c r="S275" s="51"/>
      <c r="T275" s="85"/>
      <c r="U275" s="111" t="s">
        <v>405</v>
      </c>
      <c r="V275" s="79">
        <f t="shared" si="77"/>
        <v>90.9</v>
      </c>
      <c r="W275" s="70"/>
    </row>
    <row r="276" spans="1:23" ht="27.6" hidden="1" outlineLevel="2" x14ac:dyDescent="0.3">
      <c r="A276" s="1"/>
      <c r="B276" s="97">
        <f t="shared" si="75"/>
        <v>260</v>
      </c>
      <c r="C276" s="102" t="s">
        <v>87</v>
      </c>
      <c r="D276" s="150" t="s">
        <v>423</v>
      </c>
      <c r="E276" s="99" t="s">
        <v>14</v>
      </c>
      <c r="F276" s="100">
        <v>90.9</v>
      </c>
      <c r="G276" s="101" t="s">
        <v>15</v>
      </c>
      <c r="H276" s="100">
        <v>90.9</v>
      </c>
      <c r="I276" s="100">
        <f t="shared" si="74"/>
        <v>0</v>
      </c>
      <c r="J276" s="100"/>
      <c r="K276" s="100"/>
      <c r="L276" s="100"/>
      <c r="M276" s="100">
        <v>90.9</v>
      </c>
      <c r="N276" s="100" t="s">
        <v>16</v>
      </c>
      <c r="O276" s="57"/>
      <c r="P276" s="119"/>
      <c r="Q276" s="58">
        <f t="shared" si="78"/>
        <v>0</v>
      </c>
      <c r="R276" s="51"/>
      <c r="S276" s="51"/>
      <c r="T276" s="85"/>
      <c r="U276" s="111" t="s">
        <v>405</v>
      </c>
      <c r="V276" s="79">
        <f t="shared" si="77"/>
        <v>90.9</v>
      </c>
      <c r="W276" s="70"/>
    </row>
    <row r="277" spans="1:23" ht="27.6" hidden="1" outlineLevel="2" x14ac:dyDescent="0.3">
      <c r="A277" s="1"/>
      <c r="B277" s="97">
        <f t="shared" si="75"/>
        <v>261</v>
      </c>
      <c r="C277" s="102" t="s">
        <v>88</v>
      </c>
      <c r="D277" s="150" t="s">
        <v>423</v>
      </c>
      <c r="E277" s="99" t="s">
        <v>14</v>
      </c>
      <c r="F277" s="100">
        <v>90.9</v>
      </c>
      <c r="G277" s="101" t="s">
        <v>15</v>
      </c>
      <c r="H277" s="100">
        <v>90.9</v>
      </c>
      <c r="I277" s="100">
        <f t="shared" si="74"/>
        <v>0</v>
      </c>
      <c r="J277" s="100"/>
      <c r="K277" s="100"/>
      <c r="L277" s="100"/>
      <c r="M277" s="100">
        <v>90.9</v>
      </c>
      <c r="N277" s="100" t="s">
        <v>16</v>
      </c>
      <c r="O277" s="57"/>
      <c r="P277" s="119"/>
      <c r="Q277" s="58">
        <f t="shared" si="78"/>
        <v>0</v>
      </c>
      <c r="R277" s="51"/>
      <c r="S277" s="51"/>
      <c r="T277" s="85"/>
      <c r="U277" s="111" t="s">
        <v>405</v>
      </c>
      <c r="V277" s="79">
        <f t="shared" si="77"/>
        <v>90.9</v>
      </c>
      <c r="W277" s="70"/>
    </row>
    <row r="278" spans="1:23" ht="27.6" hidden="1" outlineLevel="2" x14ac:dyDescent="0.3">
      <c r="A278" s="1"/>
      <c r="B278" s="97">
        <f t="shared" si="75"/>
        <v>262</v>
      </c>
      <c r="C278" s="102" t="s">
        <v>89</v>
      </c>
      <c r="D278" s="150" t="s">
        <v>423</v>
      </c>
      <c r="E278" s="99" t="s">
        <v>14</v>
      </c>
      <c r="F278" s="100">
        <v>90.9</v>
      </c>
      <c r="G278" s="101" t="s">
        <v>15</v>
      </c>
      <c r="H278" s="100">
        <v>90.9</v>
      </c>
      <c r="I278" s="100">
        <f t="shared" si="74"/>
        <v>0</v>
      </c>
      <c r="J278" s="100"/>
      <c r="K278" s="100"/>
      <c r="L278" s="100"/>
      <c r="M278" s="100">
        <v>90.9</v>
      </c>
      <c r="N278" s="100" t="s">
        <v>16</v>
      </c>
      <c r="O278" s="57"/>
      <c r="P278" s="119"/>
      <c r="Q278" s="58">
        <f t="shared" si="78"/>
        <v>0</v>
      </c>
      <c r="R278" s="51"/>
      <c r="S278" s="51"/>
      <c r="T278" s="85"/>
      <c r="U278" s="111" t="s">
        <v>405</v>
      </c>
      <c r="V278" s="79">
        <f t="shared" si="77"/>
        <v>90.9</v>
      </c>
      <c r="W278" s="70"/>
    </row>
    <row r="279" spans="1:23" ht="27.6" hidden="1" outlineLevel="2" x14ac:dyDescent="0.3">
      <c r="A279" s="1"/>
      <c r="B279" s="97">
        <f t="shared" si="75"/>
        <v>263</v>
      </c>
      <c r="C279" s="151" t="s">
        <v>90</v>
      </c>
      <c r="D279" s="150" t="s">
        <v>423</v>
      </c>
      <c r="E279" s="99" t="s">
        <v>14</v>
      </c>
      <c r="F279" s="100">
        <v>90.9</v>
      </c>
      <c r="G279" s="101" t="s">
        <v>15</v>
      </c>
      <c r="H279" s="100">
        <v>90.9</v>
      </c>
      <c r="I279" s="100">
        <f t="shared" si="74"/>
        <v>0</v>
      </c>
      <c r="J279" s="100"/>
      <c r="K279" s="100"/>
      <c r="L279" s="100"/>
      <c r="M279" s="100">
        <v>90.9</v>
      </c>
      <c r="N279" s="100" t="s">
        <v>16</v>
      </c>
      <c r="O279" s="57"/>
      <c r="P279" s="119"/>
      <c r="Q279" s="58">
        <f t="shared" si="78"/>
        <v>0</v>
      </c>
      <c r="R279" s="51"/>
      <c r="S279" s="51"/>
      <c r="T279" s="85"/>
      <c r="U279" s="111" t="s">
        <v>405</v>
      </c>
      <c r="V279" s="79">
        <f t="shared" si="77"/>
        <v>90.9</v>
      </c>
      <c r="W279" s="70"/>
    </row>
    <row r="280" spans="1:23" ht="27.6" hidden="1" outlineLevel="2" x14ac:dyDescent="0.3">
      <c r="A280" s="1"/>
      <c r="B280" s="97">
        <f t="shared" si="75"/>
        <v>264</v>
      </c>
      <c r="C280" s="102" t="s">
        <v>91</v>
      </c>
      <c r="D280" s="150" t="s">
        <v>423</v>
      </c>
      <c r="E280" s="99" t="s">
        <v>14</v>
      </c>
      <c r="F280" s="100">
        <v>90.9</v>
      </c>
      <c r="G280" s="101" t="s">
        <v>15</v>
      </c>
      <c r="H280" s="100">
        <v>90.9</v>
      </c>
      <c r="I280" s="100">
        <f t="shared" si="74"/>
        <v>0</v>
      </c>
      <c r="J280" s="100"/>
      <c r="K280" s="100"/>
      <c r="L280" s="100"/>
      <c r="M280" s="100">
        <v>90.9</v>
      </c>
      <c r="N280" s="100" t="s">
        <v>16</v>
      </c>
      <c r="O280" s="57"/>
      <c r="P280" s="119"/>
      <c r="Q280" s="58">
        <f t="shared" si="78"/>
        <v>0</v>
      </c>
      <c r="R280" s="51"/>
      <c r="S280" s="51"/>
      <c r="T280" s="85"/>
      <c r="U280" s="111" t="s">
        <v>405</v>
      </c>
      <c r="V280" s="79">
        <f t="shared" si="77"/>
        <v>90.9</v>
      </c>
      <c r="W280" s="70"/>
    </row>
    <row r="281" spans="1:23" ht="27.6" hidden="1" outlineLevel="2" x14ac:dyDescent="0.3">
      <c r="A281" s="1"/>
      <c r="B281" s="97">
        <f t="shared" si="75"/>
        <v>265</v>
      </c>
      <c r="C281" s="102" t="s">
        <v>92</v>
      </c>
      <c r="D281" s="150" t="s">
        <v>423</v>
      </c>
      <c r="E281" s="99" t="s">
        <v>14</v>
      </c>
      <c r="F281" s="100">
        <v>90.9</v>
      </c>
      <c r="G281" s="101" t="s">
        <v>15</v>
      </c>
      <c r="H281" s="100">
        <v>90.9</v>
      </c>
      <c r="I281" s="100">
        <f t="shared" si="74"/>
        <v>0</v>
      </c>
      <c r="J281" s="100"/>
      <c r="K281" s="100"/>
      <c r="L281" s="100"/>
      <c r="M281" s="100">
        <v>90.9</v>
      </c>
      <c r="N281" s="100" t="s">
        <v>16</v>
      </c>
      <c r="O281" s="57"/>
      <c r="P281" s="119"/>
      <c r="Q281" s="58">
        <f t="shared" si="78"/>
        <v>0</v>
      </c>
      <c r="R281" s="51"/>
      <c r="S281" s="51"/>
      <c r="T281" s="85"/>
      <c r="U281" s="111" t="s">
        <v>405</v>
      </c>
      <c r="V281" s="79">
        <f t="shared" si="77"/>
        <v>90.9</v>
      </c>
      <c r="W281" s="70"/>
    </row>
    <row r="282" spans="1:23" ht="27.6" hidden="1" outlineLevel="2" x14ac:dyDescent="0.3">
      <c r="A282" s="1"/>
      <c r="B282" s="97">
        <f t="shared" si="75"/>
        <v>266</v>
      </c>
      <c r="C282" s="102" t="s">
        <v>93</v>
      </c>
      <c r="D282" s="150" t="s">
        <v>423</v>
      </c>
      <c r="E282" s="99" t="s">
        <v>14</v>
      </c>
      <c r="F282" s="100">
        <v>90.9</v>
      </c>
      <c r="G282" s="101" t="s">
        <v>15</v>
      </c>
      <c r="H282" s="100">
        <v>90.9</v>
      </c>
      <c r="I282" s="100">
        <f t="shared" si="74"/>
        <v>0</v>
      </c>
      <c r="J282" s="100"/>
      <c r="K282" s="100"/>
      <c r="L282" s="100"/>
      <c r="M282" s="100">
        <v>90.9</v>
      </c>
      <c r="N282" s="100" t="s">
        <v>16</v>
      </c>
      <c r="O282" s="57"/>
      <c r="P282" s="119"/>
      <c r="Q282" s="58">
        <f t="shared" si="78"/>
        <v>0</v>
      </c>
      <c r="R282" s="51"/>
      <c r="S282" s="51"/>
      <c r="T282" s="85"/>
      <c r="U282" s="111" t="s">
        <v>405</v>
      </c>
      <c r="V282" s="79">
        <f t="shared" si="77"/>
        <v>90.9</v>
      </c>
      <c r="W282" s="70"/>
    </row>
    <row r="283" spans="1:23" ht="27.6" hidden="1" outlineLevel="2" x14ac:dyDescent="0.3">
      <c r="A283" s="1"/>
      <c r="B283" s="97">
        <f t="shared" si="75"/>
        <v>267</v>
      </c>
      <c r="C283" s="102" t="s">
        <v>94</v>
      </c>
      <c r="D283" s="150" t="s">
        <v>423</v>
      </c>
      <c r="E283" s="99" t="s">
        <v>14</v>
      </c>
      <c r="F283" s="100">
        <v>90.9</v>
      </c>
      <c r="G283" s="101" t="s">
        <v>15</v>
      </c>
      <c r="H283" s="100">
        <v>90.9</v>
      </c>
      <c r="I283" s="100">
        <f t="shared" si="74"/>
        <v>0</v>
      </c>
      <c r="J283" s="100"/>
      <c r="K283" s="100"/>
      <c r="L283" s="100"/>
      <c r="M283" s="100">
        <v>90.9</v>
      </c>
      <c r="N283" s="100" t="s">
        <v>16</v>
      </c>
      <c r="O283" s="57"/>
      <c r="P283" s="119"/>
      <c r="Q283" s="58">
        <f t="shared" si="78"/>
        <v>0</v>
      </c>
      <c r="R283" s="51"/>
      <c r="S283" s="51"/>
      <c r="T283" s="85"/>
      <c r="U283" s="111" t="s">
        <v>405</v>
      </c>
      <c r="V283" s="79">
        <f t="shared" si="77"/>
        <v>90.9</v>
      </c>
      <c r="W283" s="70"/>
    </row>
    <row r="284" spans="1:23" ht="41.45" hidden="1" outlineLevel="2" x14ac:dyDescent="0.3">
      <c r="A284" s="1"/>
      <c r="B284" s="97">
        <f t="shared" si="75"/>
        <v>268</v>
      </c>
      <c r="C284" s="102" t="s">
        <v>95</v>
      </c>
      <c r="D284" s="150" t="s">
        <v>423</v>
      </c>
      <c r="E284" s="99" t="s">
        <v>14</v>
      </c>
      <c r="F284" s="100">
        <v>90.9</v>
      </c>
      <c r="G284" s="101" t="s">
        <v>15</v>
      </c>
      <c r="H284" s="100">
        <v>90.9</v>
      </c>
      <c r="I284" s="100">
        <f t="shared" si="74"/>
        <v>0</v>
      </c>
      <c r="J284" s="100"/>
      <c r="K284" s="100"/>
      <c r="L284" s="100"/>
      <c r="M284" s="100">
        <v>90.9</v>
      </c>
      <c r="N284" s="100" t="s">
        <v>16</v>
      </c>
      <c r="O284" s="57"/>
      <c r="P284" s="119"/>
      <c r="Q284" s="58">
        <f t="shared" si="78"/>
        <v>0</v>
      </c>
      <c r="R284" s="51"/>
      <c r="S284" s="51"/>
      <c r="T284" s="85"/>
      <c r="U284" s="111" t="s">
        <v>405</v>
      </c>
      <c r="V284" s="79">
        <f t="shared" si="77"/>
        <v>90.9</v>
      </c>
      <c r="W284" s="70"/>
    </row>
    <row r="285" spans="1:23" ht="27.6" hidden="1" outlineLevel="2" x14ac:dyDescent="0.3">
      <c r="A285" s="1"/>
      <c r="B285" s="97">
        <f t="shared" si="75"/>
        <v>269</v>
      </c>
      <c r="C285" s="102" t="s">
        <v>103</v>
      </c>
      <c r="D285" s="108" t="s">
        <v>18</v>
      </c>
      <c r="E285" s="99" t="s">
        <v>18</v>
      </c>
      <c r="F285" s="100">
        <v>64</v>
      </c>
      <c r="G285" s="101">
        <v>2020</v>
      </c>
      <c r="H285" s="100">
        <v>64</v>
      </c>
      <c r="I285" s="100">
        <f t="shared" si="74"/>
        <v>0</v>
      </c>
      <c r="J285" s="100"/>
      <c r="K285" s="100"/>
      <c r="L285" s="127">
        <v>51.2</v>
      </c>
      <c r="M285" s="100">
        <v>12.8</v>
      </c>
      <c r="N285" s="100" t="s">
        <v>16</v>
      </c>
      <c r="O285" s="57"/>
      <c r="P285" s="119"/>
      <c r="Q285" s="58">
        <f t="shared" si="78"/>
        <v>0</v>
      </c>
      <c r="R285" s="51"/>
      <c r="S285" s="51"/>
      <c r="T285" s="85"/>
      <c r="U285" s="111" t="s">
        <v>405</v>
      </c>
      <c r="V285" s="79">
        <f t="shared" si="77"/>
        <v>64</v>
      </c>
      <c r="W285" s="70"/>
    </row>
    <row r="286" spans="1:23" ht="60" outlineLevel="2" x14ac:dyDescent="0.25">
      <c r="A286" s="1">
        <v>101</v>
      </c>
      <c r="B286" s="1">
        <f t="shared" si="75"/>
        <v>270</v>
      </c>
      <c r="C286" s="169" t="s">
        <v>65</v>
      </c>
      <c r="D286" s="108" t="s">
        <v>423</v>
      </c>
      <c r="E286" s="4" t="s">
        <v>20</v>
      </c>
      <c r="F286" s="168">
        <v>51.25</v>
      </c>
      <c r="G286" s="185" t="s">
        <v>15</v>
      </c>
      <c r="H286" s="100">
        <f>F286</f>
        <v>51.25</v>
      </c>
      <c r="I286" s="100">
        <f t="shared" si="74"/>
        <v>0</v>
      </c>
      <c r="J286" s="100"/>
      <c r="K286" s="100"/>
      <c r="L286" s="100"/>
      <c r="M286" s="100">
        <f>H286</f>
        <v>51.25</v>
      </c>
      <c r="N286" s="100" t="s">
        <v>259</v>
      </c>
      <c r="O286" s="57">
        <v>0</v>
      </c>
      <c r="P286" s="119">
        <v>128.32</v>
      </c>
      <c r="Q286" s="58">
        <f t="shared" si="78"/>
        <v>128.32</v>
      </c>
      <c r="R286" s="51"/>
      <c r="S286" s="51"/>
      <c r="T286" s="168">
        <v>46.585270000000001</v>
      </c>
      <c r="U286" s="190">
        <f>T286-F286</f>
        <v>-4.6647299999999987</v>
      </c>
      <c r="V286" s="79">
        <f t="shared" si="77"/>
        <v>4.6647299999999987</v>
      </c>
      <c r="W286" s="70"/>
    </row>
    <row r="287" spans="1:23" ht="27.6" hidden="1" outlineLevel="2" x14ac:dyDescent="0.3">
      <c r="A287" s="1"/>
      <c r="B287" s="97">
        <f t="shared" si="75"/>
        <v>271</v>
      </c>
      <c r="C287" s="102" t="s">
        <v>182</v>
      </c>
      <c r="D287" s="150" t="s">
        <v>423</v>
      </c>
      <c r="E287" s="99" t="s">
        <v>14</v>
      </c>
      <c r="F287" s="100">
        <v>27.975999999999999</v>
      </c>
      <c r="G287" s="101">
        <v>2020</v>
      </c>
      <c r="H287" s="100">
        <f>M287</f>
        <v>84.558000000000007</v>
      </c>
      <c r="I287" s="100">
        <f t="shared" si="74"/>
        <v>0</v>
      </c>
      <c r="J287" s="100"/>
      <c r="K287" s="100"/>
      <c r="L287" s="127"/>
      <c r="M287" s="100">
        <v>84.558000000000007</v>
      </c>
      <c r="N287" s="100" t="s">
        <v>259</v>
      </c>
      <c r="O287" s="57"/>
      <c r="P287" s="119"/>
      <c r="Q287" s="58">
        <f t="shared" si="78"/>
        <v>0</v>
      </c>
      <c r="R287" s="51"/>
      <c r="S287" s="51"/>
      <c r="T287" s="85"/>
      <c r="U287" s="111" t="s">
        <v>405</v>
      </c>
      <c r="V287" s="79">
        <f t="shared" si="77"/>
        <v>27.975999999999999</v>
      </c>
      <c r="W287" s="70"/>
    </row>
    <row r="288" spans="1:23" ht="27.6" hidden="1" outlineLevel="2" x14ac:dyDescent="0.3">
      <c r="A288" s="1"/>
      <c r="B288" s="97">
        <f t="shared" si="75"/>
        <v>272</v>
      </c>
      <c r="C288" s="102" t="s">
        <v>183</v>
      </c>
      <c r="D288" s="150" t="s">
        <v>423</v>
      </c>
      <c r="E288" s="99" t="s">
        <v>14</v>
      </c>
      <c r="F288" s="100">
        <v>27.975999999999999</v>
      </c>
      <c r="G288" s="101">
        <v>2020</v>
      </c>
      <c r="H288" s="100">
        <f>M288</f>
        <v>104.267</v>
      </c>
      <c r="I288" s="100">
        <f t="shared" si="74"/>
        <v>0</v>
      </c>
      <c r="J288" s="100"/>
      <c r="K288" s="100"/>
      <c r="L288" s="127"/>
      <c r="M288" s="100">
        <v>104.267</v>
      </c>
      <c r="N288" s="100" t="s">
        <v>259</v>
      </c>
      <c r="O288" s="57"/>
      <c r="P288" s="119"/>
      <c r="Q288" s="58">
        <f t="shared" si="78"/>
        <v>0</v>
      </c>
      <c r="R288" s="51"/>
      <c r="S288" s="51"/>
      <c r="T288" s="85"/>
      <c r="U288" s="111" t="s">
        <v>405</v>
      </c>
      <c r="V288" s="79">
        <f t="shared" si="77"/>
        <v>27.975999999999999</v>
      </c>
      <c r="W288" s="70"/>
    </row>
    <row r="289" spans="1:25" ht="27.6" hidden="1" outlineLevel="2" x14ac:dyDescent="0.3">
      <c r="A289" s="1"/>
      <c r="B289" s="97">
        <f t="shared" si="75"/>
        <v>273</v>
      </c>
      <c r="C289" s="102" t="s">
        <v>184</v>
      </c>
      <c r="D289" s="150" t="s">
        <v>423</v>
      </c>
      <c r="E289" s="99" t="s">
        <v>14</v>
      </c>
      <c r="F289" s="100">
        <v>27.975999999999999</v>
      </c>
      <c r="G289" s="101">
        <v>2020</v>
      </c>
      <c r="H289" s="100">
        <f>M289</f>
        <v>57.238999999999997</v>
      </c>
      <c r="I289" s="100">
        <f t="shared" si="74"/>
        <v>0</v>
      </c>
      <c r="J289" s="100"/>
      <c r="K289" s="100"/>
      <c r="L289" s="127"/>
      <c r="M289" s="100">
        <v>57.238999999999997</v>
      </c>
      <c r="N289" s="100" t="s">
        <v>259</v>
      </c>
      <c r="O289" s="57"/>
      <c r="P289" s="119"/>
      <c r="Q289" s="58">
        <f t="shared" si="78"/>
        <v>0</v>
      </c>
      <c r="R289" s="51"/>
      <c r="S289" s="51"/>
      <c r="T289" s="85"/>
      <c r="U289" s="111" t="s">
        <v>405</v>
      </c>
      <c r="V289" s="79">
        <f t="shared" si="77"/>
        <v>27.975999999999999</v>
      </c>
      <c r="W289" s="70"/>
    </row>
    <row r="290" spans="1:25" ht="27.6" hidden="1" outlineLevel="2" x14ac:dyDescent="0.3">
      <c r="A290" s="1"/>
      <c r="B290" s="97">
        <f t="shared" si="75"/>
        <v>274</v>
      </c>
      <c r="C290" s="102" t="s">
        <v>185</v>
      </c>
      <c r="D290" s="150" t="s">
        <v>423</v>
      </c>
      <c r="E290" s="99" t="s">
        <v>14</v>
      </c>
      <c r="F290" s="100">
        <v>27.975999999999999</v>
      </c>
      <c r="G290" s="101">
        <v>2020</v>
      </c>
      <c r="H290" s="100">
        <f>M290</f>
        <v>42.148000000000003</v>
      </c>
      <c r="I290" s="100">
        <f t="shared" si="74"/>
        <v>0</v>
      </c>
      <c r="J290" s="100"/>
      <c r="K290" s="100"/>
      <c r="L290" s="127"/>
      <c r="M290" s="100">
        <v>42.148000000000003</v>
      </c>
      <c r="N290" s="100" t="s">
        <v>259</v>
      </c>
      <c r="O290" s="57"/>
      <c r="P290" s="119"/>
      <c r="Q290" s="58">
        <f t="shared" si="78"/>
        <v>0</v>
      </c>
      <c r="R290" s="51"/>
      <c r="S290" s="51"/>
      <c r="T290" s="85"/>
      <c r="U290" s="111" t="s">
        <v>405</v>
      </c>
      <c r="V290" s="79">
        <f t="shared" si="77"/>
        <v>27.975999999999999</v>
      </c>
      <c r="W290" s="70"/>
    </row>
    <row r="291" spans="1:25" ht="27.6" hidden="1" outlineLevel="2" x14ac:dyDescent="0.3">
      <c r="A291" s="1"/>
      <c r="B291" s="97">
        <f t="shared" si="75"/>
        <v>275</v>
      </c>
      <c r="C291" s="102" t="s">
        <v>186</v>
      </c>
      <c r="D291" s="150" t="s">
        <v>423</v>
      </c>
      <c r="E291" s="99" t="s">
        <v>14</v>
      </c>
      <c r="F291" s="100">
        <v>27.975999999999999</v>
      </c>
      <c r="G291" s="101">
        <v>2020</v>
      </c>
      <c r="H291" s="100">
        <f>M291</f>
        <v>28.62</v>
      </c>
      <c r="I291" s="100">
        <f t="shared" si="74"/>
        <v>0</v>
      </c>
      <c r="J291" s="100"/>
      <c r="K291" s="100"/>
      <c r="L291" s="127"/>
      <c r="M291" s="100">
        <v>28.62</v>
      </c>
      <c r="N291" s="100" t="s">
        <v>16</v>
      </c>
      <c r="O291" s="57"/>
      <c r="P291" s="119"/>
      <c r="Q291" s="58">
        <f t="shared" si="78"/>
        <v>0</v>
      </c>
      <c r="R291" s="51"/>
      <c r="S291" s="51"/>
      <c r="T291" s="85"/>
      <c r="U291" s="111" t="s">
        <v>405</v>
      </c>
      <c r="V291" s="79">
        <f t="shared" si="77"/>
        <v>27.975999999999999</v>
      </c>
      <c r="W291" s="70"/>
    </row>
    <row r="292" spans="1:25" ht="41.45" hidden="1" outlineLevel="2" x14ac:dyDescent="0.3">
      <c r="A292" s="1"/>
      <c r="B292" s="97">
        <f t="shared" si="75"/>
        <v>276</v>
      </c>
      <c r="C292" s="102" t="s">
        <v>105</v>
      </c>
      <c r="D292" s="150" t="s">
        <v>423</v>
      </c>
      <c r="E292" s="99" t="s">
        <v>14</v>
      </c>
      <c r="F292" s="100">
        <v>20</v>
      </c>
      <c r="G292" s="101" t="s">
        <v>15</v>
      </c>
      <c r="H292" s="100">
        <v>20</v>
      </c>
      <c r="I292" s="100">
        <f>J292+K292</f>
        <v>0</v>
      </c>
      <c r="J292" s="100"/>
      <c r="K292" s="100"/>
      <c r="L292" s="100"/>
      <c r="M292" s="100">
        <v>20</v>
      </c>
      <c r="N292" s="100" t="s">
        <v>16</v>
      </c>
      <c r="O292" s="57"/>
      <c r="P292" s="119"/>
      <c r="Q292" s="58">
        <f t="shared" si="78"/>
        <v>0</v>
      </c>
      <c r="R292" s="51"/>
      <c r="S292" s="51"/>
      <c r="T292" s="85"/>
      <c r="U292" s="111" t="s">
        <v>405</v>
      </c>
      <c r="V292" s="79">
        <f t="shared" si="77"/>
        <v>20</v>
      </c>
      <c r="W292" s="70"/>
    </row>
    <row r="293" spans="1:25" ht="45" outlineLevel="2" x14ac:dyDescent="0.25">
      <c r="A293" s="1">
        <v>102</v>
      </c>
      <c r="B293" s="1">
        <f t="shared" si="75"/>
        <v>277</v>
      </c>
      <c r="C293" s="2" t="s">
        <v>276</v>
      </c>
      <c r="D293" s="108" t="s">
        <v>423</v>
      </c>
      <c r="E293" s="4" t="s">
        <v>18</v>
      </c>
      <c r="F293" s="168">
        <v>280.05399999999997</v>
      </c>
      <c r="G293" s="185">
        <v>2020</v>
      </c>
      <c r="H293" s="100">
        <v>280.05399999999997</v>
      </c>
      <c r="I293" s="100">
        <f>J293+K293</f>
        <v>0</v>
      </c>
      <c r="J293" s="100"/>
      <c r="K293" s="100"/>
      <c r="L293" s="100"/>
      <c r="M293" s="100">
        <f>H293</f>
        <v>280.05399999999997</v>
      </c>
      <c r="N293" s="100" t="s">
        <v>16</v>
      </c>
      <c r="O293" s="57">
        <v>0</v>
      </c>
      <c r="P293" s="119">
        <v>265.58499999999998</v>
      </c>
      <c r="Q293" s="58">
        <f t="shared" si="78"/>
        <v>265.58499999999998</v>
      </c>
      <c r="R293" s="51"/>
      <c r="S293" s="51"/>
      <c r="T293" s="168">
        <v>265.58524</v>
      </c>
      <c r="U293" s="190">
        <f t="shared" ref="U293:U295" si="79">T293-F293</f>
        <v>-14.468759999999975</v>
      </c>
      <c r="V293" s="79">
        <f t="shared" si="77"/>
        <v>14.468759999999975</v>
      </c>
      <c r="W293" s="70"/>
    </row>
    <row r="294" spans="1:25" ht="45" outlineLevel="2" x14ac:dyDescent="0.25">
      <c r="A294" s="1">
        <v>103</v>
      </c>
      <c r="B294" s="1">
        <f t="shared" si="75"/>
        <v>278</v>
      </c>
      <c r="C294" s="2" t="s">
        <v>277</v>
      </c>
      <c r="D294" s="108" t="s">
        <v>423</v>
      </c>
      <c r="E294" s="4" t="s">
        <v>18</v>
      </c>
      <c r="F294" s="168">
        <v>292.22899999999998</v>
      </c>
      <c r="G294" s="185">
        <v>2020</v>
      </c>
      <c r="H294" s="100">
        <v>292.22899999999998</v>
      </c>
      <c r="I294" s="100">
        <f>J294+K294</f>
        <v>0</v>
      </c>
      <c r="J294" s="100"/>
      <c r="K294" s="100"/>
      <c r="L294" s="100"/>
      <c r="M294" s="100">
        <f>H294</f>
        <v>292.22899999999998</v>
      </c>
      <c r="N294" s="100" t="s">
        <v>16</v>
      </c>
      <c r="O294" s="57">
        <v>0</v>
      </c>
      <c r="P294" s="119">
        <v>276.44099999999997</v>
      </c>
      <c r="Q294" s="58">
        <f t="shared" si="78"/>
        <v>276.44099999999997</v>
      </c>
      <c r="R294" s="51"/>
      <c r="S294" s="51"/>
      <c r="T294" s="168">
        <v>276.44146999999998</v>
      </c>
      <c r="U294" s="190">
        <f t="shared" si="79"/>
        <v>-15.787530000000004</v>
      </c>
      <c r="V294" s="79">
        <f t="shared" si="77"/>
        <v>15.787530000000004</v>
      </c>
      <c r="W294" s="70"/>
    </row>
    <row r="295" spans="1:25" ht="30" outlineLevel="2" x14ac:dyDescent="0.25">
      <c r="A295" s="1">
        <v>104</v>
      </c>
      <c r="B295" s="1">
        <f t="shared" si="75"/>
        <v>279</v>
      </c>
      <c r="C295" s="2" t="s">
        <v>278</v>
      </c>
      <c r="D295" s="108" t="s">
        <v>423</v>
      </c>
      <c r="E295" s="4" t="s">
        <v>40</v>
      </c>
      <c r="F295" s="168">
        <v>155.67599999999999</v>
      </c>
      <c r="G295" s="185">
        <v>2020</v>
      </c>
      <c r="H295" s="100">
        <v>155.67599999999999</v>
      </c>
      <c r="I295" s="100">
        <f>J295+K295</f>
        <v>0</v>
      </c>
      <c r="J295" s="100"/>
      <c r="K295" s="100"/>
      <c r="L295" s="100"/>
      <c r="M295" s="100">
        <f>H295</f>
        <v>155.67599999999999</v>
      </c>
      <c r="N295" s="100" t="s">
        <v>16</v>
      </c>
      <c r="O295" s="57">
        <v>0</v>
      </c>
      <c r="P295" s="119">
        <v>154.083</v>
      </c>
      <c r="Q295" s="58">
        <f t="shared" si="78"/>
        <v>154.083</v>
      </c>
      <c r="R295" s="51"/>
      <c r="S295" s="51"/>
      <c r="T295" s="168">
        <v>154.08257</v>
      </c>
      <c r="U295" s="190">
        <f t="shared" si="79"/>
        <v>-1.5934299999999837</v>
      </c>
      <c r="V295" s="79">
        <f t="shared" si="77"/>
        <v>1.5934299999999837</v>
      </c>
      <c r="W295" s="70"/>
    </row>
    <row r="296" spans="1:25" ht="55.15" hidden="1" outlineLevel="2" x14ac:dyDescent="0.3">
      <c r="A296" s="1"/>
      <c r="B296" s="97">
        <f t="shared" si="75"/>
        <v>280</v>
      </c>
      <c r="C296" s="102" t="s">
        <v>292</v>
      </c>
      <c r="D296" s="150" t="s">
        <v>423</v>
      </c>
      <c r="E296" s="99" t="s">
        <v>14</v>
      </c>
      <c r="F296" s="109">
        <v>25.498999999999999</v>
      </c>
      <c r="G296" s="101">
        <v>2020</v>
      </c>
      <c r="H296" s="100">
        <v>280.05399999999997</v>
      </c>
      <c r="I296" s="100">
        <f>J296+K296</f>
        <v>0</v>
      </c>
      <c r="J296" s="100"/>
      <c r="K296" s="100"/>
      <c r="L296" s="100"/>
      <c r="M296" s="109">
        <f t="shared" ref="M296:M301" si="80">F296</f>
        <v>25.498999999999999</v>
      </c>
      <c r="N296" s="100"/>
      <c r="O296" s="57"/>
      <c r="P296" s="119"/>
      <c r="Q296" s="58">
        <f t="shared" si="78"/>
        <v>0</v>
      </c>
      <c r="R296" s="51"/>
      <c r="S296" s="51"/>
      <c r="T296" s="85"/>
      <c r="U296" s="111" t="s">
        <v>405</v>
      </c>
      <c r="V296" s="79">
        <f t="shared" si="77"/>
        <v>25.498999999999999</v>
      </c>
      <c r="W296" s="70"/>
    </row>
    <row r="297" spans="1:25" ht="45" outlineLevel="2" x14ac:dyDescent="0.25">
      <c r="A297" s="1">
        <v>105</v>
      </c>
      <c r="B297" s="1">
        <f t="shared" si="75"/>
        <v>281</v>
      </c>
      <c r="C297" s="2" t="s">
        <v>293</v>
      </c>
      <c r="D297" s="108" t="s">
        <v>423</v>
      </c>
      <c r="E297" s="4" t="s">
        <v>14</v>
      </c>
      <c r="F297" s="168">
        <v>171.24664999999999</v>
      </c>
      <c r="G297" s="185">
        <v>2020</v>
      </c>
      <c r="H297" s="100">
        <f>M297</f>
        <v>171.24664999999999</v>
      </c>
      <c r="I297" s="100"/>
      <c r="J297" s="100"/>
      <c r="K297" s="100"/>
      <c r="L297" s="100"/>
      <c r="M297" s="109">
        <f t="shared" si="80"/>
        <v>171.24664999999999</v>
      </c>
      <c r="N297" s="100"/>
      <c r="O297" s="57">
        <v>0</v>
      </c>
      <c r="P297" s="119">
        <v>169.47900000000001</v>
      </c>
      <c r="Q297" s="58">
        <f t="shared" si="78"/>
        <v>169.47900000000001</v>
      </c>
      <c r="R297" s="51"/>
      <c r="S297" s="51"/>
      <c r="T297" s="168">
        <v>169.47855999999999</v>
      </c>
      <c r="U297" s="190">
        <f t="shared" ref="U297:U302" si="81">T297-F297</f>
        <v>-1.7680900000000008</v>
      </c>
      <c r="V297" s="79">
        <f t="shared" si="77"/>
        <v>1.7680900000000008</v>
      </c>
      <c r="W297" s="70"/>
    </row>
    <row r="298" spans="1:25" ht="60" outlineLevel="2" x14ac:dyDescent="0.25">
      <c r="A298" s="1">
        <v>106</v>
      </c>
      <c r="B298" s="1">
        <f t="shared" si="75"/>
        <v>282</v>
      </c>
      <c r="C298" s="2" t="s">
        <v>294</v>
      </c>
      <c r="D298" s="108" t="s">
        <v>423</v>
      </c>
      <c r="E298" s="4" t="s">
        <v>14</v>
      </c>
      <c r="F298" s="168">
        <v>199.86412999999999</v>
      </c>
      <c r="G298" s="185">
        <v>2020</v>
      </c>
      <c r="H298" s="109">
        <f>M298</f>
        <v>199.86412999999999</v>
      </c>
      <c r="I298" s="100"/>
      <c r="J298" s="100"/>
      <c r="K298" s="100"/>
      <c r="L298" s="100"/>
      <c r="M298" s="109">
        <f t="shared" si="80"/>
        <v>199.86412999999999</v>
      </c>
      <c r="N298" s="100"/>
      <c r="O298" s="57">
        <v>0</v>
      </c>
      <c r="P298" s="119">
        <v>197.55</v>
      </c>
      <c r="Q298" s="58">
        <f t="shared" si="78"/>
        <v>197.55</v>
      </c>
      <c r="R298" s="51"/>
      <c r="S298" s="51"/>
      <c r="T298" s="168">
        <v>197.55032</v>
      </c>
      <c r="U298" s="190">
        <f t="shared" si="81"/>
        <v>-2.3138099999999895</v>
      </c>
      <c r="V298" s="79">
        <f t="shared" si="77"/>
        <v>2.3138099999999895</v>
      </c>
      <c r="W298" s="70"/>
    </row>
    <row r="299" spans="1:25" ht="60" outlineLevel="2" x14ac:dyDescent="0.25">
      <c r="A299" s="1">
        <v>107</v>
      </c>
      <c r="B299" s="1">
        <f t="shared" si="75"/>
        <v>283</v>
      </c>
      <c r="C299" s="2" t="s">
        <v>295</v>
      </c>
      <c r="D299" s="103" t="s">
        <v>361</v>
      </c>
      <c r="E299" s="4" t="s">
        <v>14</v>
      </c>
      <c r="F299" s="168">
        <v>299.548</v>
      </c>
      <c r="G299" s="185">
        <v>2020</v>
      </c>
      <c r="H299" s="109">
        <f>F299</f>
        <v>299.548</v>
      </c>
      <c r="I299" s="100"/>
      <c r="J299" s="100"/>
      <c r="K299" s="100"/>
      <c r="L299" s="100"/>
      <c r="M299" s="109">
        <f t="shared" si="80"/>
        <v>299.548</v>
      </c>
      <c r="N299" s="100"/>
      <c r="O299" s="57"/>
      <c r="P299" s="119">
        <v>296.60000000000002</v>
      </c>
      <c r="Q299" s="58">
        <f t="shared" si="78"/>
        <v>296.60000000000002</v>
      </c>
      <c r="R299" s="51">
        <v>100</v>
      </c>
      <c r="S299" s="51" t="s">
        <v>410</v>
      </c>
      <c r="T299" s="168">
        <v>296.59672</v>
      </c>
      <c r="U299" s="190">
        <f t="shared" si="81"/>
        <v>-2.951279999999997</v>
      </c>
      <c r="V299" s="79">
        <f t="shared" si="77"/>
        <v>2.951279999999997</v>
      </c>
      <c r="W299" s="70"/>
      <c r="X299" s="90">
        <v>100</v>
      </c>
      <c r="Y299" s="87" t="s">
        <v>410</v>
      </c>
    </row>
    <row r="300" spans="1:25" ht="60" outlineLevel="2" x14ac:dyDescent="0.25">
      <c r="A300" s="1">
        <v>108</v>
      </c>
      <c r="B300" s="1">
        <f t="shared" si="75"/>
        <v>284</v>
      </c>
      <c r="C300" s="2" t="s">
        <v>296</v>
      </c>
      <c r="D300" s="103" t="s">
        <v>361</v>
      </c>
      <c r="E300" s="4" t="s">
        <v>14</v>
      </c>
      <c r="F300" s="168">
        <v>269.87200000000001</v>
      </c>
      <c r="G300" s="185">
        <v>2020</v>
      </c>
      <c r="H300" s="109">
        <f>F300</f>
        <v>269.87200000000001</v>
      </c>
      <c r="I300" s="100"/>
      <c r="J300" s="100"/>
      <c r="K300" s="100"/>
      <c r="L300" s="100"/>
      <c r="M300" s="109">
        <f t="shared" si="80"/>
        <v>269.87200000000001</v>
      </c>
      <c r="N300" s="100"/>
      <c r="O300" s="57"/>
      <c r="P300" s="119">
        <v>266.51</v>
      </c>
      <c r="Q300" s="58">
        <f t="shared" si="78"/>
        <v>266.51</v>
      </c>
      <c r="R300" s="51">
        <v>100</v>
      </c>
      <c r="S300" s="51" t="s">
        <v>410</v>
      </c>
      <c r="T300" s="168">
        <v>266.51127000000002</v>
      </c>
      <c r="U300" s="190">
        <f t="shared" si="81"/>
        <v>-3.3607299999999896</v>
      </c>
      <c r="V300" s="79">
        <f t="shared" ref="V300:V310" si="82">F300-T300</f>
        <v>3.3607299999999896</v>
      </c>
      <c r="W300" s="70"/>
      <c r="X300" s="90">
        <v>100</v>
      </c>
      <c r="Y300" s="87" t="s">
        <v>410</v>
      </c>
    </row>
    <row r="301" spans="1:25" ht="60" outlineLevel="2" x14ac:dyDescent="0.25">
      <c r="A301" s="1">
        <v>109</v>
      </c>
      <c r="B301" s="1">
        <f>B300+1</f>
        <v>285</v>
      </c>
      <c r="C301" s="2" t="s">
        <v>297</v>
      </c>
      <c r="D301" s="103" t="s">
        <v>361</v>
      </c>
      <c r="E301" s="4" t="s">
        <v>14</v>
      </c>
      <c r="F301" s="168">
        <v>218.37799999999999</v>
      </c>
      <c r="G301" s="185">
        <v>2020</v>
      </c>
      <c r="H301" s="109">
        <f>F301</f>
        <v>218.37799999999999</v>
      </c>
      <c r="I301" s="100"/>
      <c r="J301" s="100"/>
      <c r="K301" s="100"/>
      <c r="L301" s="100"/>
      <c r="M301" s="109">
        <f t="shared" si="80"/>
        <v>218.37799999999999</v>
      </c>
      <c r="N301" s="100"/>
      <c r="O301" s="57"/>
      <c r="P301" s="119">
        <v>216.29</v>
      </c>
      <c r="Q301" s="58">
        <f t="shared" si="78"/>
        <v>216.29</v>
      </c>
      <c r="R301" s="51">
        <v>100</v>
      </c>
      <c r="S301" s="51" t="s">
        <v>410</v>
      </c>
      <c r="T301" s="168">
        <v>216.28453999999999</v>
      </c>
      <c r="U301" s="190">
        <f t="shared" si="81"/>
        <v>-2.0934599999999932</v>
      </c>
      <c r="V301" s="79">
        <f t="shared" si="82"/>
        <v>2.0934599999999932</v>
      </c>
      <c r="W301" s="70"/>
      <c r="X301" s="90">
        <v>100</v>
      </c>
      <c r="Y301" s="87" t="s">
        <v>410</v>
      </c>
    </row>
    <row r="302" spans="1:25" ht="60" outlineLevel="2" x14ac:dyDescent="0.25">
      <c r="A302" s="1">
        <v>110</v>
      </c>
      <c r="B302" s="1">
        <f t="shared" si="75"/>
        <v>286</v>
      </c>
      <c r="C302" s="176" t="s">
        <v>323</v>
      </c>
      <c r="D302" s="108" t="s">
        <v>423</v>
      </c>
      <c r="E302" s="4" t="s">
        <v>14</v>
      </c>
      <c r="F302" s="168">
        <v>76.311999999999998</v>
      </c>
      <c r="G302" s="185" t="s">
        <v>15</v>
      </c>
      <c r="H302" s="100">
        <v>76.311999999999998</v>
      </c>
      <c r="I302" s="100"/>
      <c r="J302" s="100"/>
      <c r="K302" s="100"/>
      <c r="L302" s="100"/>
      <c r="M302" s="100">
        <v>76.311999999999998</v>
      </c>
      <c r="N302" s="100"/>
      <c r="O302" s="57">
        <v>0</v>
      </c>
      <c r="P302" s="119">
        <v>73.808999999999997</v>
      </c>
      <c r="Q302" s="58">
        <f t="shared" si="78"/>
        <v>73.808999999999997</v>
      </c>
      <c r="R302" s="51"/>
      <c r="S302" s="51"/>
      <c r="T302" s="168">
        <v>73.809290000000004</v>
      </c>
      <c r="U302" s="190">
        <f t="shared" si="81"/>
        <v>-2.5027099999999933</v>
      </c>
      <c r="V302" s="79">
        <f t="shared" si="82"/>
        <v>2.5027099999999933</v>
      </c>
      <c r="W302" s="70"/>
    </row>
    <row r="303" spans="1:25" ht="42" hidden="1" outlineLevel="2" x14ac:dyDescent="0.3">
      <c r="A303" s="1"/>
      <c r="B303" s="1">
        <f t="shared" si="75"/>
        <v>287</v>
      </c>
      <c r="C303" s="49" t="s">
        <v>324</v>
      </c>
      <c r="D303" s="6"/>
      <c r="E303" s="4" t="s">
        <v>14</v>
      </c>
      <c r="F303" s="20">
        <v>75.0959</v>
      </c>
      <c r="G303" s="48" t="s">
        <v>15</v>
      </c>
      <c r="H303" s="20">
        <v>75.0959</v>
      </c>
      <c r="I303" s="20"/>
      <c r="J303" s="20"/>
      <c r="K303" s="20"/>
      <c r="L303" s="20"/>
      <c r="M303" s="20">
        <v>75.0959</v>
      </c>
      <c r="N303" s="20"/>
      <c r="O303" s="51"/>
      <c r="P303" s="116"/>
      <c r="Q303" s="58">
        <f t="shared" si="78"/>
        <v>0</v>
      </c>
      <c r="R303" s="51"/>
      <c r="S303" s="51"/>
      <c r="T303" s="85"/>
      <c r="U303" s="78">
        <f>(T303/F303)*100</f>
        <v>0</v>
      </c>
      <c r="V303" s="79">
        <f t="shared" si="82"/>
        <v>75.0959</v>
      </c>
      <c r="W303" s="70"/>
    </row>
    <row r="304" spans="1:25" ht="27.6" hidden="1" outlineLevel="2" x14ac:dyDescent="0.3">
      <c r="A304" s="1"/>
      <c r="B304" s="1">
        <f t="shared" si="75"/>
        <v>288</v>
      </c>
      <c r="C304" s="50" t="s">
        <v>325</v>
      </c>
      <c r="D304" s="6"/>
      <c r="E304" s="4" t="s">
        <v>14</v>
      </c>
      <c r="F304" s="20">
        <v>53.150959999999998</v>
      </c>
      <c r="G304" s="48" t="s">
        <v>15</v>
      </c>
      <c r="H304" s="20">
        <v>53.150959999999998</v>
      </c>
      <c r="I304" s="20"/>
      <c r="J304" s="20"/>
      <c r="K304" s="20"/>
      <c r="L304" s="20"/>
      <c r="M304" s="20">
        <v>53.150959999999998</v>
      </c>
      <c r="N304" s="20"/>
      <c r="O304" s="51"/>
      <c r="P304" s="116"/>
      <c r="Q304" s="58">
        <f t="shared" si="78"/>
        <v>0</v>
      </c>
      <c r="R304" s="51"/>
      <c r="S304" s="51"/>
      <c r="T304" s="85"/>
      <c r="U304" s="78">
        <f>(T304/F304)*100</f>
        <v>0</v>
      </c>
      <c r="V304" s="79">
        <f t="shared" si="82"/>
        <v>53.150959999999998</v>
      </c>
      <c r="W304" s="70"/>
    </row>
    <row r="305" spans="1:115" ht="45" outlineLevel="2" x14ac:dyDescent="0.25">
      <c r="A305" s="1">
        <v>111</v>
      </c>
      <c r="B305" s="1">
        <f t="shared" si="75"/>
        <v>289</v>
      </c>
      <c r="C305" s="177" t="s">
        <v>326</v>
      </c>
      <c r="D305" s="103"/>
      <c r="E305" s="4" t="s">
        <v>14</v>
      </c>
      <c r="F305" s="168">
        <v>199.97435999999999</v>
      </c>
      <c r="G305" s="185" t="s">
        <v>15</v>
      </c>
      <c r="H305" s="100">
        <v>199.97435999999999</v>
      </c>
      <c r="I305" s="100"/>
      <c r="J305" s="100"/>
      <c r="K305" s="100"/>
      <c r="L305" s="100"/>
      <c r="M305" s="100">
        <v>199.97435999999999</v>
      </c>
      <c r="N305" s="100"/>
      <c r="O305" s="57">
        <v>0</v>
      </c>
      <c r="P305" s="119">
        <v>198.05699999999999</v>
      </c>
      <c r="Q305" s="58">
        <f t="shared" si="78"/>
        <v>198.05699999999999</v>
      </c>
      <c r="R305" s="51"/>
      <c r="S305" s="51"/>
      <c r="T305" s="168">
        <v>198.05741</v>
      </c>
      <c r="U305" s="190">
        <f>T305-F305</f>
        <v>-1.9169499999999857</v>
      </c>
      <c r="V305" s="79">
        <f t="shared" si="82"/>
        <v>1.9169499999999857</v>
      </c>
      <c r="W305" s="70"/>
    </row>
    <row r="306" spans="1:115" ht="41.45" hidden="1" outlineLevel="2" x14ac:dyDescent="0.3">
      <c r="A306" s="1"/>
      <c r="B306" s="97">
        <f t="shared" si="75"/>
        <v>290</v>
      </c>
      <c r="C306" s="98" t="s">
        <v>327</v>
      </c>
      <c r="D306" s="150" t="s">
        <v>423</v>
      </c>
      <c r="E306" s="99" t="s">
        <v>14</v>
      </c>
      <c r="F306" s="100">
        <v>73.325519999999997</v>
      </c>
      <c r="G306" s="101" t="s">
        <v>15</v>
      </c>
      <c r="H306" s="100">
        <v>73.325519999999997</v>
      </c>
      <c r="I306" s="100"/>
      <c r="J306" s="100"/>
      <c r="K306" s="100"/>
      <c r="L306" s="100"/>
      <c r="M306" s="100">
        <v>73.325519999999997</v>
      </c>
      <c r="N306" s="100"/>
      <c r="O306" s="57"/>
      <c r="P306" s="119"/>
      <c r="Q306" s="58">
        <f t="shared" si="78"/>
        <v>0</v>
      </c>
      <c r="R306" s="51"/>
      <c r="S306" s="51"/>
      <c r="T306" s="85"/>
      <c r="U306" s="111" t="s">
        <v>405</v>
      </c>
      <c r="V306" s="79">
        <f t="shared" si="82"/>
        <v>73.325519999999997</v>
      </c>
      <c r="W306" s="70"/>
    </row>
    <row r="307" spans="1:115" ht="28.5" hidden="1" customHeight="1" x14ac:dyDescent="0.3">
      <c r="A307" s="1"/>
      <c r="B307" s="97">
        <f t="shared" si="75"/>
        <v>291</v>
      </c>
      <c r="C307" s="98" t="s">
        <v>328</v>
      </c>
      <c r="D307" s="150" t="s">
        <v>423</v>
      </c>
      <c r="E307" s="99" t="s">
        <v>14</v>
      </c>
      <c r="F307" s="100">
        <v>61.192149999999998</v>
      </c>
      <c r="G307" s="101" t="s">
        <v>15</v>
      </c>
      <c r="H307" s="100">
        <v>61.192149999999998</v>
      </c>
      <c r="I307" s="100"/>
      <c r="J307" s="100"/>
      <c r="K307" s="100"/>
      <c r="L307" s="100"/>
      <c r="M307" s="100">
        <v>61.192149999999998</v>
      </c>
      <c r="N307" s="100"/>
      <c r="O307" s="57"/>
      <c r="P307" s="119"/>
      <c r="Q307" s="58">
        <f t="shared" si="78"/>
        <v>0</v>
      </c>
      <c r="R307" s="51"/>
      <c r="S307" s="51"/>
      <c r="T307" s="85"/>
      <c r="U307" s="111" t="s">
        <v>405</v>
      </c>
      <c r="V307" s="79">
        <f t="shared" si="82"/>
        <v>61.192149999999998</v>
      </c>
      <c r="W307" s="70"/>
    </row>
    <row r="308" spans="1:115" ht="28.5" hidden="1" customHeight="1" x14ac:dyDescent="0.3">
      <c r="A308" s="1"/>
      <c r="B308" s="97">
        <f>B307+1</f>
        <v>292</v>
      </c>
      <c r="C308" s="102" t="s">
        <v>379</v>
      </c>
      <c r="D308" s="108" t="s">
        <v>361</v>
      </c>
      <c r="E308" s="99" t="s">
        <v>14</v>
      </c>
      <c r="F308" s="126">
        <v>125.17646000000001</v>
      </c>
      <c r="G308" s="101" t="s">
        <v>15</v>
      </c>
      <c r="H308" s="126">
        <f>I308+L308+M308+N308</f>
        <v>125.17646000000001</v>
      </c>
      <c r="I308" s="109"/>
      <c r="J308" s="109"/>
      <c r="K308" s="109"/>
      <c r="L308" s="109"/>
      <c r="M308" s="126">
        <f>F308</f>
        <v>125.17646000000001</v>
      </c>
      <c r="N308" s="109"/>
      <c r="O308" s="57"/>
      <c r="P308" s="119"/>
      <c r="Q308" s="58">
        <f t="shared" si="78"/>
        <v>0</v>
      </c>
      <c r="R308" s="51"/>
      <c r="S308" s="51"/>
      <c r="T308" s="85"/>
      <c r="U308" s="111" t="s">
        <v>405</v>
      </c>
      <c r="V308" s="79">
        <f t="shared" si="82"/>
        <v>125.17646000000001</v>
      </c>
      <c r="W308" s="70"/>
      <c r="Y308" s="87" t="s">
        <v>405</v>
      </c>
    </row>
    <row r="309" spans="1:115" ht="41.45" hidden="1" outlineLevel="2" x14ac:dyDescent="0.3">
      <c r="A309" s="1"/>
      <c r="B309" s="97">
        <f t="shared" si="75"/>
        <v>293</v>
      </c>
      <c r="C309" s="102" t="s">
        <v>395</v>
      </c>
      <c r="D309" s="150" t="s">
        <v>423</v>
      </c>
      <c r="E309" s="99" t="s">
        <v>14</v>
      </c>
      <c r="F309" s="109">
        <v>767.23900000000003</v>
      </c>
      <c r="G309" s="101">
        <v>2021</v>
      </c>
      <c r="H309" s="109">
        <f>F309</f>
        <v>767.23900000000003</v>
      </c>
      <c r="I309" s="125">
        <f t="shared" ref="I309" si="83">J309+K309</f>
        <v>0</v>
      </c>
      <c r="J309" s="109"/>
      <c r="K309" s="109"/>
      <c r="L309" s="109"/>
      <c r="M309" s="109">
        <f>H309</f>
        <v>767.23900000000003</v>
      </c>
      <c r="N309" s="109"/>
      <c r="O309" s="57"/>
      <c r="P309" s="119"/>
      <c r="Q309" s="58">
        <f t="shared" si="78"/>
        <v>0</v>
      </c>
      <c r="R309" s="51"/>
      <c r="S309" s="51"/>
      <c r="T309" s="85"/>
      <c r="U309" s="111" t="s">
        <v>405</v>
      </c>
      <c r="V309" s="79">
        <f t="shared" si="82"/>
        <v>767.23900000000003</v>
      </c>
      <c r="W309" s="70"/>
    </row>
    <row r="310" spans="1:115" s="39" customFormat="1" ht="28.5" hidden="1" customHeight="1" outlineLevel="1" x14ac:dyDescent="0.3">
      <c r="A310" s="1"/>
      <c r="B310" s="194" t="s">
        <v>124</v>
      </c>
      <c r="C310" s="195"/>
      <c r="D310" s="14"/>
      <c r="E310" s="14"/>
      <c r="F310" s="21"/>
      <c r="G310" s="15"/>
      <c r="H310" s="21"/>
      <c r="I310" s="21"/>
      <c r="J310" s="21"/>
      <c r="K310" s="21"/>
      <c r="L310" s="21"/>
      <c r="M310" s="21"/>
      <c r="N310" s="21"/>
      <c r="O310" s="21"/>
      <c r="P310" s="120"/>
      <c r="Q310" s="120"/>
      <c r="R310" s="120"/>
      <c r="S310" s="120"/>
      <c r="T310" s="120"/>
      <c r="U310" s="120"/>
      <c r="V310" s="79">
        <f t="shared" si="82"/>
        <v>0</v>
      </c>
      <c r="W310" s="82"/>
      <c r="X310" s="70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</row>
    <row r="311" spans="1:115" ht="28.5" hidden="1" customHeight="1" outlineLevel="2" x14ac:dyDescent="0.3">
      <c r="A311" s="1"/>
      <c r="B311" s="35"/>
      <c r="C311" s="35" t="s">
        <v>125</v>
      </c>
      <c r="D311" s="36"/>
      <c r="E311" s="36"/>
      <c r="F311" s="37"/>
      <c r="G311" s="38"/>
      <c r="H311" s="37"/>
      <c r="I311" s="37"/>
      <c r="J311" s="37"/>
      <c r="K311" s="37"/>
      <c r="L311" s="37"/>
      <c r="M311" s="37"/>
      <c r="N311" s="37"/>
      <c r="O311" s="37"/>
      <c r="P311" s="121"/>
      <c r="Q311" s="121"/>
      <c r="R311" s="121"/>
      <c r="S311" s="121"/>
      <c r="T311" s="121"/>
      <c r="U311" s="121"/>
      <c r="V311" s="121"/>
      <c r="W311" s="70"/>
    </row>
    <row r="312" spans="1:115" ht="41.45" hidden="1" outlineLevel="2" x14ac:dyDescent="0.3">
      <c r="A312" s="1"/>
      <c r="B312" s="97">
        <f>B309+1</f>
        <v>294</v>
      </c>
      <c r="C312" s="102" t="s">
        <v>171</v>
      </c>
      <c r="D312" s="108" t="s">
        <v>435</v>
      </c>
      <c r="E312" s="99" t="s">
        <v>14</v>
      </c>
      <c r="F312" s="100">
        <v>48168.017999999996</v>
      </c>
      <c r="G312" s="128" t="s">
        <v>15</v>
      </c>
      <c r="H312" s="100">
        <f>I312+M312</f>
        <v>48168.017999999996</v>
      </c>
      <c r="I312" s="100">
        <f>J312+K312</f>
        <v>43351.216199999995</v>
      </c>
      <c r="J312" s="100"/>
      <c r="K312" s="100">
        <f>F312-M312</f>
        <v>43351.216199999995</v>
      </c>
      <c r="L312" s="100"/>
      <c r="M312" s="100">
        <f>F312*0.1</f>
        <v>4816.8018000000002</v>
      </c>
      <c r="N312" s="100" t="s">
        <v>16</v>
      </c>
      <c r="O312" s="57"/>
      <c r="P312" s="119"/>
      <c r="Q312" s="58">
        <f t="shared" si="78"/>
        <v>0</v>
      </c>
      <c r="R312" s="51"/>
      <c r="S312" s="51"/>
      <c r="T312" s="85">
        <v>6899.4203100000004</v>
      </c>
      <c r="U312" s="111" t="s">
        <v>405</v>
      </c>
      <c r="V312" s="79">
        <f t="shared" ref="V312:V350" si="84">F312-T312</f>
        <v>41268.597689999995</v>
      </c>
      <c r="W312" s="70"/>
    </row>
    <row r="313" spans="1:115" ht="41.45" hidden="1" outlineLevel="2" x14ac:dyDescent="0.3">
      <c r="A313" s="1"/>
      <c r="B313" s="97">
        <f>B312+1</f>
        <v>295</v>
      </c>
      <c r="C313" s="102" t="s">
        <v>126</v>
      </c>
      <c r="D313" s="108" t="s">
        <v>435</v>
      </c>
      <c r="E313" s="99" t="s">
        <v>14</v>
      </c>
      <c r="F313" s="100">
        <v>44913.764000000003</v>
      </c>
      <c r="G313" s="128">
        <v>2020</v>
      </c>
      <c r="H313" s="100">
        <f>I313+M313</f>
        <v>44913.764000000003</v>
      </c>
      <c r="I313" s="100">
        <f>J313+K313</f>
        <v>41261.984000000004</v>
      </c>
      <c r="J313" s="100">
        <f>F313-M313</f>
        <v>41261.984000000004</v>
      </c>
      <c r="K313" s="100"/>
      <c r="L313" s="100"/>
      <c r="M313" s="100">
        <v>3651.78</v>
      </c>
      <c r="N313" s="100" t="s">
        <v>259</v>
      </c>
      <c r="O313" s="57"/>
      <c r="P313" s="119">
        <v>32000</v>
      </c>
      <c r="Q313" s="58">
        <f t="shared" si="78"/>
        <v>32000</v>
      </c>
      <c r="R313" s="51"/>
      <c r="S313" s="51"/>
      <c r="T313" s="85">
        <v>29000</v>
      </c>
      <c r="U313" s="111" t="s">
        <v>405</v>
      </c>
      <c r="V313" s="79">
        <f t="shared" si="84"/>
        <v>15913.764000000003</v>
      </c>
      <c r="W313" s="70"/>
    </row>
    <row r="314" spans="1:115" ht="60" outlineLevel="2" x14ac:dyDescent="0.25">
      <c r="A314" s="1">
        <v>112</v>
      </c>
      <c r="B314" s="1">
        <f>B313+1</f>
        <v>296</v>
      </c>
      <c r="C314" s="2" t="s">
        <v>127</v>
      </c>
      <c r="D314" s="108" t="s">
        <v>435</v>
      </c>
      <c r="E314" s="4" t="s">
        <v>14</v>
      </c>
      <c r="F314" s="168">
        <v>35</v>
      </c>
      <c r="G314" s="3">
        <v>2020</v>
      </c>
      <c r="H314" s="100">
        <v>35</v>
      </c>
      <c r="I314" s="100">
        <f t="shared" ref="I314:I346" si="85">J314+K314</f>
        <v>0</v>
      </c>
      <c r="J314" s="100"/>
      <c r="K314" s="100"/>
      <c r="L314" s="100"/>
      <c r="M314" s="100">
        <v>35</v>
      </c>
      <c r="N314" s="100">
        <v>11552.723</v>
      </c>
      <c r="O314" s="57"/>
      <c r="P314" s="119">
        <v>35</v>
      </c>
      <c r="Q314" s="58">
        <f t="shared" si="78"/>
        <v>35</v>
      </c>
      <c r="R314" s="51"/>
      <c r="S314" s="51"/>
      <c r="T314" s="168">
        <v>35</v>
      </c>
      <c r="U314" s="190">
        <f>T314-F314</f>
        <v>0</v>
      </c>
      <c r="V314" s="79">
        <f t="shared" si="84"/>
        <v>0</v>
      </c>
      <c r="W314" s="70"/>
    </row>
    <row r="315" spans="1:115" ht="69" hidden="1" outlineLevel="2" x14ac:dyDescent="0.3">
      <c r="A315" s="1"/>
      <c r="B315" s="97">
        <f t="shared" ref="B315:B353" si="86">B314+1</f>
        <v>297</v>
      </c>
      <c r="C315" s="102" t="s">
        <v>128</v>
      </c>
      <c r="D315" s="143" t="s">
        <v>423</v>
      </c>
      <c r="E315" s="99" t="s">
        <v>14</v>
      </c>
      <c r="F315" s="100">
        <v>13863.268</v>
      </c>
      <c r="G315" s="128">
        <v>2020</v>
      </c>
      <c r="H315" s="100">
        <v>13863.268</v>
      </c>
      <c r="I315" s="100">
        <f t="shared" si="85"/>
        <v>0</v>
      </c>
      <c r="J315" s="100"/>
      <c r="K315" s="100"/>
      <c r="L315" s="100"/>
      <c r="M315" s="100">
        <v>2310.5450000000001</v>
      </c>
      <c r="N315" s="100">
        <v>7218.3159999999998</v>
      </c>
      <c r="O315" s="57"/>
      <c r="P315" s="119"/>
      <c r="Q315" s="58">
        <f t="shared" si="78"/>
        <v>0</v>
      </c>
      <c r="R315" s="51"/>
      <c r="S315" s="51"/>
      <c r="T315" s="85"/>
      <c r="U315" s="111" t="s">
        <v>405</v>
      </c>
      <c r="V315" s="79">
        <f t="shared" si="84"/>
        <v>13863.268</v>
      </c>
      <c r="W315" s="70"/>
    </row>
    <row r="316" spans="1:115" ht="69" hidden="1" outlineLevel="2" x14ac:dyDescent="0.3">
      <c r="A316" s="1"/>
      <c r="B316" s="97">
        <f t="shared" si="86"/>
        <v>298</v>
      </c>
      <c r="C316" s="102" t="s">
        <v>129</v>
      </c>
      <c r="D316" s="143" t="s">
        <v>423</v>
      </c>
      <c r="E316" s="99" t="s">
        <v>14</v>
      </c>
      <c r="F316" s="100">
        <v>8661.9789999999994</v>
      </c>
      <c r="G316" s="128">
        <v>2020</v>
      </c>
      <c r="H316" s="100">
        <v>8661.9789999999994</v>
      </c>
      <c r="I316" s="100">
        <f t="shared" si="85"/>
        <v>0</v>
      </c>
      <c r="J316" s="100"/>
      <c r="K316" s="100"/>
      <c r="L316" s="100"/>
      <c r="M316" s="100">
        <v>1443.663</v>
      </c>
      <c r="N316" s="100" t="s">
        <v>16</v>
      </c>
      <c r="O316" s="57"/>
      <c r="P316" s="119"/>
      <c r="Q316" s="58">
        <f t="shared" si="78"/>
        <v>0</v>
      </c>
      <c r="R316" s="51"/>
      <c r="S316" s="51"/>
      <c r="T316" s="85"/>
      <c r="U316" s="111" t="s">
        <v>405</v>
      </c>
      <c r="V316" s="79">
        <f t="shared" si="84"/>
        <v>8661.9789999999994</v>
      </c>
      <c r="W316" s="70"/>
    </row>
    <row r="317" spans="1:115" ht="41.45" hidden="1" outlineLevel="2" x14ac:dyDescent="0.3">
      <c r="A317" s="1"/>
      <c r="B317" s="97">
        <f t="shared" si="86"/>
        <v>299</v>
      </c>
      <c r="C317" s="102" t="s">
        <v>130</v>
      </c>
      <c r="D317" s="143" t="s">
        <v>423</v>
      </c>
      <c r="E317" s="99" t="s">
        <v>14</v>
      </c>
      <c r="F317" s="100">
        <v>1500</v>
      </c>
      <c r="G317" s="128" t="s">
        <v>15</v>
      </c>
      <c r="H317" s="100">
        <v>1500</v>
      </c>
      <c r="I317" s="100">
        <f t="shared" si="85"/>
        <v>0</v>
      </c>
      <c r="J317" s="100"/>
      <c r="K317" s="100"/>
      <c r="L317" s="100">
        <v>750</v>
      </c>
      <c r="M317" s="100">
        <v>750</v>
      </c>
      <c r="N317" s="100" t="s">
        <v>16</v>
      </c>
      <c r="O317" s="57"/>
      <c r="P317" s="119"/>
      <c r="Q317" s="58">
        <f t="shared" si="78"/>
        <v>0</v>
      </c>
      <c r="R317" s="51"/>
      <c r="S317" s="51"/>
      <c r="T317" s="85"/>
      <c r="U317" s="111" t="s">
        <v>440</v>
      </c>
      <c r="V317" s="79">
        <f t="shared" si="84"/>
        <v>1500</v>
      </c>
      <c r="W317" s="70"/>
    </row>
    <row r="318" spans="1:115" ht="41.45" hidden="1" outlineLevel="2" x14ac:dyDescent="0.3">
      <c r="A318" s="1"/>
      <c r="B318" s="97">
        <f t="shared" si="86"/>
        <v>300</v>
      </c>
      <c r="C318" s="102" t="s">
        <v>131</v>
      </c>
      <c r="D318" s="143" t="s">
        <v>423</v>
      </c>
      <c r="E318" s="99" t="s">
        <v>14</v>
      </c>
      <c r="F318" s="100">
        <v>1500</v>
      </c>
      <c r="G318" s="128" t="s">
        <v>15</v>
      </c>
      <c r="H318" s="100">
        <v>1500</v>
      </c>
      <c r="I318" s="100">
        <f t="shared" si="85"/>
        <v>0</v>
      </c>
      <c r="J318" s="100"/>
      <c r="K318" s="100"/>
      <c r="L318" s="100">
        <v>750</v>
      </c>
      <c r="M318" s="100">
        <v>750</v>
      </c>
      <c r="N318" s="100" t="s">
        <v>16</v>
      </c>
      <c r="O318" s="57"/>
      <c r="P318" s="119"/>
      <c r="Q318" s="58">
        <f t="shared" si="78"/>
        <v>0</v>
      </c>
      <c r="R318" s="51"/>
      <c r="S318" s="51"/>
      <c r="T318" s="85"/>
      <c r="U318" s="111" t="s">
        <v>440</v>
      </c>
      <c r="V318" s="79">
        <f t="shared" si="84"/>
        <v>1500</v>
      </c>
      <c r="W318" s="70"/>
    </row>
    <row r="319" spans="1:115" ht="45" outlineLevel="2" x14ac:dyDescent="0.25">
      <c r="A319" s="1">
        <v>113</v>
      </c>
      <c r="B319" s="1">
        <f t="shared" si="86"/>
        <v>301</v>
      </c>
      <c r="C319" s="2" t="s">
        <v>132</v>
      </c>
      <c r="D319" s="143" t="s">
        <v>423</v>
      </c>
      <c r="E319" s="4" t="s">
        <v>14</v>
      </c>
      <c r="F319" s="168">
        <v>1500</v>
      </c>
      <c r="G319" s="3" t="s">
        <v>15</v>
      </c>
      <c r="H319" s="100">
        <v>1500</v>
      </c>
      <c r="I319" s="100">
        <f t="shared" si="85"/>
        <v>0</v>
      </c>
      <c r="J319" s="100"/>
      <c r="K319" s="100"/>
      <c r="L319" s="100">
        <v>750</v>
      </c>
      <c r="M319" s="100">
        <v>750</v>
      </c>
      <c r="N319" s="100" t="s">
        <v>16</v>
      </c>
      <c r="O319" s="57"/>
      <c r="P319" s="119"/>
      <c r="Q319" s="58">
        <f t="shared" si="78"/>
        <v>0</v>
      </c>
      <c r="R319" s="51"/>
      <c r="S319" s="51"/>
      <c r="T319" s="168">
        <v>1500</v>
      </c>
      <c r="U319" s="190">
        <f t="shared" ref="U319:U323" si="87">T319-F319</f>
        <v>0</v>
      </c>
      <c r="V319" s="79">
        <f t="shared" si="84"/>
        <v>0</v>
      </c>
      <c r="W319" s="70"/>
    </row>
    <row r="320" spans="1:115" ht="60" outlineLevel="2" x14ac:dyDescent="0.25">
      <c r="A320" s="1">
        <v>114</v>
      </c>
      <c r="B320" s="1">
        <f t="shared" si="86"/>
        <v>302</v>
      </c>
      <c r="C320" s="2" t="s">
        <v>133</v>
      </c>
      <c r="D320" s="143" t="s">
        <v>423</v>
      </c>
      <c r="E320" s="4" t="s">
        <v>14</v>
      </c>
      <c r="F320" s="168">
        <v>1500</v>
      </c>
      <c r="G320" s="3" t="s">
        <v>15</v>
      </c>
      <c r="H320" s="100">
        <v>1500</v>
      </c>
      <c r="I320" s="100">
        <f t="shared" si="85"/>
        <v>0</v>
      </c>
      <c r="J320" s="100"/>
      <c r="K320" s="100"/>
      <c r="L320" s="100">
        <v>750</v>
      </c>
      <c r="M320" s="100">
        <v>750</v>
      </c>
      <c r="N320" s="100" t="s">
        <v>16</v>
      </c>
      <c r="O320" s="57"/>
      <c r="P320" s="119"/>
      <c r="Q320" s="58">
        <f t="shared" si="78"/>
        <v>0</v>
      </c>
      <c r="R320" s="51"/>
      <c r="S320" s="51"/>
      <c r="T320" s="168">
        <v>1500</v>
      </c>
      <c r="U320" s="190">
        <f t="shared" si="87"/>
        <v>0</v>
      </c>
      <c r="V320" s="79">
        <f t="shared" si="84"/>
        <v>0</v>
      </c>
      <c r="W320" s="70"/>
    </row>
    <row r="321" spans="1:23" ht="45" outlineLevel="2" x14ac:dyDescent="0.25">
      <c r="A321" s="1">
        <v>115</v>
      </c>
      <c r="B321" s="1">
        <f t="shared" si="86"/>
        <v>303</v>
      </c>
      <c r="C321" s="2" t="s">
        <v>441</v>
      </c>
      <c r="D321" s="143" t="s">
        <v>423</v>
      </c>
      <c r="E321" s="4" t="s">
        <v>14</v>
      </c>
      <c r="F321" s="168">
        <v>1500</v>
      </c>
      <c r="G321" s="3" t="s">
        <v>15</v>
      </c>
      <c r="H321" s="100">
        <v>1500</v>
      </c>
      <c r="I321" s="100">
        <f t="shared" si="85"/>
        <v>0</v>
      </c>
      <c r="J321" s="100"/>
      <c r="K321" s="100"/>
      <c r="L321" s="100">
        <v>750</v>
      </c>
      <c r="M321" s="100">
        <v>750</v>
      </c>
      <c r="N321" s="100" t="s">
        <v>16</v>
      </c>
      <c r="O321" s="57"/>
      <c r="P321" s="119"/>
      <c r="Q321" s="58">
        <f t="shared" si="78"/>
        <v>0</v>
      </c>
      <c r="R321" s="51"/>
      <c r="S321" s="51"/>
      <c r="T321" s="168">
        <v>1500</v>
      </c>
      <c r="U321" s="190">
        <f t="shared" si="87"/>
        <v>0</v>
      </c>
      <c r="V321" s="79">
        <f t="shared" si="84"/>
        <v>0</v>
      </c>
      <c r="W321" s="70"/>
    </row>
    <row r="322" spans="1:23" ht="60" outlineLevel="2" x14ac:dyDescent="0.25">
      <c r="A322" s="1">
        <v>116</v>
      </c>
      <c r="B322" s="1">
        <f t="shared" si="86"/>
        <v>304</v>
      </c>
      <c r="C322" s="2" t="s">
        <v>442</v>
      </c>
      <c r="D322" s="143" t="s">
        <v>423</v>
      </c>
      <c r="E322" s="4" t="s">
        <v>14</v>
      </c>
      <c r="F322" s="168">
        <v>1500</v>
      </c>
      <c r="G322" s="3" t="s">
        <v>15</v>
      </c>
      <c r="H322" s="100">
        <v>1500</v>
      </c>
      <c r="I322" s="100">
        <f t="shared" si="85"/>
        <v>0</v>
      </c>
      <c r="J322" s="100"/>
      <c r="K322" s="100"/>
      <c r="L322" s="100">
        <v>750</v>
      </c>
      <c r="M322" s="100">
        <v>750</v>
      </c>
      <c r="N322" s="100" t="s">
        <v>259</v>
      </c>
      <c r="O322" s="57"/>
      <c r="P322" s="119"/>
      <c r="Q322" s="58">
        <f t="shared" si="78"/>
        <v>0</v>
      </c>
      <c r="R322" s="51"/>
      <c r="S322" s="51"/>
      <c r="T322" s="168">
        <v>1500</v>
      </c>
      <c r="U322" s="190">
        <f t="shared" si="87"/>
        <v>0</v>
      </c>
      <c r="V322" s="79">
        <f t="shared" si="84"/>
        <v>0</v>
      </c>
      <c r="W322" s="70"/>
    </row>
    <row r="323" spans="1:23" ht="60" outlineLevel="2" x14ac:dyDescent="0.25">
      <c r="A323" s="1">
        <v>117</v>
      </c>
      <c r="B323" s="1">
        <f t="shared" si="86"/>
        <v>305</v>
      </c>
      <c r="C323" s="2" t="s">
        <v>134</v>
      </c>
      <c r="D323" s="143" t="s">
        <v>423</v>
      </c>
      <c r="E323" s="4" t="s">
        <v>14</v>
      </c>
      <c r="F323" s="168">
        <v>30</v>
      </c>
      <c r="G323" s="3">
        <v>2020</v>
      </c>
      <c r="H323" s="100">
        <v>30</v>
      </c>
      <c r="I323" s="100">
        <f t="shared" si="85"/>
        <v>0</v>
      </c>
      <c r="J323" s="100"/>
      <c r="K323" s="100"/>
      <c r="L323" s="100"/>
      <c r="M323" s="100">
        <v>30</v>
      </c>
      <c r="N323" s="100" t="s">
        <v>259</v>
      </c>
      <c r="O323" s="57"/>
      <c r="P323" s="119"/>
      <c r="Q323" s="58">
        <f t="shared" si="78"/>
        <v>0</v>
      </c>
      <c r="R323" s="51"/>
      <c r="S323" s="51"/>
      <c r="T323" s="168">
        <v>30</v>
      </c>
      <c r="U323" s="190">
        <f t="shared" si="87"/>
        <v>0</v>
      </c>
      <c r="V323" s="79">
        <f t="shared" si="84"/>
        <v>0</v>
      </c>
      <c r="W323" s="70"/>
    </row>
    <row r="324" spans="1:23" ht="41.45" hidden="1" outlineLevel="2" x14ac:dyDescent="0.3">
      <c r="A324" s="1"/>
      <c r="B324" s="97">
        <f t="shared" si="86"/>
        <v>306</v>
      </c>
      <c r="C324" s="102" t="s">
        <v>135</v>
      </c>
      <c r="D324" s="143" t="s">
        <v>423</v>
      </c>
      <c r="E324" s="99" t="s">
        <v>14</v>
      </c>
      <c r="F324" s="100">
        <v>59.972000000000001</v>
      </c>
      <c r="G324" s="128">
        <v>2020</v>
      </c>
      <c r="H324" s="100">
        <v>59.972000000000001</v>
      </c>
      <c r="I324" s="100">
        <f t="shared" si="85"/>
        <v>0</v>
      </c>
      <c r="J324" s="100"/>
      <c r="K324" s="100"/>
      <c r="L324" s="100"/>
      <c r="M324" s="100">
        <v>59.972000000000001</v>
      </c>
      <c r="N324" s="100" t="s">
        <v>16</v>
      </c>
      <c r="O324" s="57"/>
      <c r="P324" s="119"/>
      <c r="Q324" s="58">
        <f t="shared" si="78"/>
        <v>0</v>
      </c>
      <c r="R324" s="51"/>
      <c r="S324" s="51"/>
      <c r="T324" s="85"/>
      <c r="U324" s="111" t="s">
        <v>405</v>
      </c>
      <c r="V324" s="79">
        <f t="shared" si="84"/>
        <v>59.972000000000001</v>
      </c>
      <c r="W324" s="70"/>
    </row>
    <row r="325" spans="1:23" ht="41.45" hidden="1" outlineLevel="2" x14ac:dyDescent="0.3">
      <c r="A325" s="1"/>
      <c r="B325" s="97">
        <f t="shared" si="86"/>
        <v>307</v>
      </c>
      <c r="C325" s="102" t="s">
        <v>136</v>
      </c>
      <c r="D325" s="143" t="s">
        <v>423</v>
      </c>
      <c r="E325" s="99" t="s">
        <v>14</v>
      </c>
      <c r="F325" s="100">
        <v>1500</v>
      </c>
      <c r="G325" s="128" t="s">
        <v>15</v>
      </c>
      <c r="H325" s="100">
        <v>1500</v>
      </c>
      <c r="I325" s="100">
        <f t="shared" si="85"/>
        <v>0</v>
      </c>
      <c r="J325" s="100"/>
      <c r="K325" s="100"/>
      <c r="L325" s="100">
        <v>750</v>
      </c>
      <c r="M325" s="100">
        <v>750</v>
      </c>
      <c r="N325" s="100" t="s">
        <v>259</v>
      </c>
      <c r="O325" s="57"/>
      <c r="P325" s="119"/>
      <c r="Q325" s="58">
        <f t="shared" si="78"/>
        <v>0</v>
      </c>
      <c r="R325" s="51"/>
      <c r="S325" s="51"/>
      <c r="T325" s="85">
        <v>1500</v>
      </c>
      <c r="U325" s="111" t="s">
        <v>405</v>
      </c>
      <c r="V325" s="79">
        <f t="shared" si="84"/>
        <v>0</v>
      </c>
      <c r="W325" s="70"/>
    </row>
    <row r="326" spans="1:23" ht="60" outlineLevel="2" x14ac:dyDescent="0.25">
      <c r="A326" s="1">
        <v>118</v>
      </c>
      <c r="B326" s="1">
        <f t="shared" si="86"/>
        <v>308</v>
      </c>
      <c r="C326" s="2" t="s">
        <v>137</v>
      </c>
      <c r="D326" s="143" t="s">
        <v>423</v>
      </c>
      <c r="E326" s="4" t="s">
        <v>14</v>
      </c>
      <c r="F326" s="168">
        <v>40</v>
      </c>
      <c r="G326" s="3">
        <v>2020</v>
      </c>
      <c r="H326" s="100">
        <v>40</v>
      </c>
      <c r="I326" s="100">
        <f t="shared" si="85"/>
        <v>0</v>
      </c>
      <c r="J326" s="100"/>
      <c r="K326" s="100"/>
      <c r="L326" s="100"/>
      <c r="M326" s="100">
        <v>40</v>
      </c>
      <c r="N326" s="100" t="s">
        <v>16</v>
      </c>
      <c r="O326" s="57"/>
      <c r="P326" s="119"/>
      <c r="Q326" s="58">
        <f t="shared" si="78"/>
        <v>0</v>
      </c>
      <c r="R326" s="51"/>
      <c r="S326" s="51"/>
      <c r="T326" s="168">
        <v>40</v>
      </c>
      <c r="U326" s="190">
        <f t="shared" ref="U326:U329" si="88">T326-F326</f>
        <v>0</v>
      </c>
      <c r="V326" s="79">
        <f t="shared" si="84"/>
        <v>0</v>
      </c>
      <c r="W326" s="70"/>
    </row>
    <row r="327" spans="1:23" ht="45" outlineLevel="2" x14ac:dyDescent="0.25">
      <c r="A327" s="1">
        <v>119</v>
      </c>
      <c r="B327" s="1">
        <f t="shared" si="86"/>
        <v>309</v>
      </c>
      <c r="C327" s="2" t="s">
        <v>138</v>
      </c>
      <c r="D327" s="6"/>
      <c r="E327" s="4" t="s">
        <v>14</v>
      </c>
      <c r="F327" s="168">
        <v>1500</v>
      </c>
      <c r="G327" s="3" t="s">
        <v>15</v>
      </c>
      <c r="H327" s="20">
        <v>1500</v>
      </c>
      <c r="I327" s="20">
        <f t="shared" si="85"/>
        <v>0</v>
      </c>
      <c r="J327" s="20"/>
      <c r="K327" s="20"/>
      <c r="L327" s="20">
        <v>750</v>
      </c>
      <c r="M327" s="20">
        <v>750</v>
      </c>
      <c r="N327" s="20" t="s">
        <v>16</v>
      </c>
      <c r="O327" s="51"/>
      <c r="P327" s="116"/>
      <c r="Q327" s="58">
        <f t="shared" si="78"/>
        <v>0</v>
      </c>
      <c r="R327" s="51"/>
      <c r="S327" s="51"/>
      <c r="T327" s="168">
        <v>1500</v>
      </c>
      <c r="U327" s="190">
        <f t="shared" si="88"/>
        <v>0</v>
      </c>
      <c r="V327" s="79">
        <f t="shared" si="84"/>
        <v>0</v>
      </c>
      <c r="W327" s="70"/>
    </row>
    <row r="328" spans="1:23" ht="45" outlineLevel="2" x14ac:dyDescent="0.25">
      <c r="A328" s="1">
        <v>120</v>
      </c>
      <c r="B328" s="1">
        <f t="shared" si="86"/>
        <v>310</v>
      </c>
      <c r="C328" s="2" t="s">
        <v>139</v>
      </c>
      <c r="D328" s="143" t="s">
        <v>423</v>
      </c>
      <c r="E328" s="4" t="s">
        <v>14</v>
      </c>
      <c r="F328" s="168">
        <v>1500</v>
      </c>
      <c r="G328" s="3" t="s">
        <v>15</v>
      </c>
      <c r="H328" s="100">
        <v>1500</v>
      </c>
      <c r="I328" s="100">
        <f t="shared" si="85"/>
        <v>0</v>
      </c>
      <c r="J328" s="100"/>
      <c r="K328" s="100"/>
      <c r="L328" s="100">
        <v>750</v>
      </c>
      <c r="M328" s="100">
        <v>750</v>
      </c>
      <c r="N328" s="100" t="s">
        <v>16</v>
      </c>
      <c r="O328" s="57"/>
      <c r="P328" s="119"/>
      <c r="Q328" s="58">
        <f t="shared" si="78"/>
        <v>0</v>
      </c>
      <c r="R328" s="51"/>
      <c r="S328" s="51"/>
      <c r="T328" s="168">
        <v>1500</v>
      </c>
      <c r="U328" s="190">
        <f t="shared" si="88"/>
        <v>0</v>
      </c>
      <c r="V328" s="79">
        <f t="shared" si="84"/>
        <v>0</v>
      </c>
      <c r="W328" s="70"/>
    </row>
    <row r="329" spans="1:23" ht="45" outlineLevel="2" x14ac:dyDescent="0.25">
      <c r="A329" s="1">
        <v>121</v>
      </c>
      <c r="B329" s="1">
        <f t="shared" si="86"/>
        <v>311</v>
      </c>
      <c r="C329" s="2" t="s">
        <v>443</v>
      </c>
      <c r="D329" s="108" t="s">
        <v>18</v>
      </c>
      <c r="E329" s="4" t="s">
        <v>18</v>
      </c>
      <c r="F329" s="168">
        <v>1500</v>
      </c>
      <c r="G329" s="3" t="s">
        <v>15</v>
      </c>
      <c r="H329" s="100">
        <v>1500</v>
      </c>
      <c r="I329" s="100">
        <f t="shared" si="85"/>
        <v>0</v>
      </c>
      <c r="J329" s="100"/>
      <c r="K329" s="100"/>
      <c r="L329" s="100">
        <v>750</v>
      </c>
      <c r="M329" s="100">
        <v>750</v>
      </c>
      <c r="N329" s="100" t="s">
        <v>259</v>
      </c>
      <c r="O329" s="57"/>
      <c r="P329" s="119"/>
      <c r="Q329" s="58">
        <f t="shared" si="78"/>
        <v>0</v>
      </c>
      <c r="R329" s="51"/>
      <c r="S329" s="51"/>
      <c r="T329" s="168">
        <v>1500</v>
      </c>
      <c r="U329" s="190">
        <f t="shared" si="88"/>
        <v>0</v>
      </c>
      <c r="V329" s="79">
        <f t="shared" si="84"/>
        <v>0</v>
      </c>
      <c r="W329" s="70"/>
    </row>
    <row r="330" spans="1:23" ht="41.45" hidden="1" outlineLevel="2" x14ac:dyDescent="0.3">
      <c r="A330" s="1"/>
      <c r="B330" s="97">
        <f t="shared" si="86"/>
        <v>312</v>
      </c>
      <c r="C330" s="102" t="s">
        <v>140</v>
      </c>
      <c r="D330" s="108" t="s">
        <v>18</v>
      </c>
      <c r="E330" s="99" t="s">
        <v>18</v>
      </c>
      <c r="F330" s="100">
        <v>35</v>
      </c>
      <c r="G330" s="128">
        <v>2020</v>
      </c>
      <c r="H330" s="100">
        <v>35</v>
      </c>
      <c r="I330" s="100">
        <f t="shared" si="85"/>
        <v>0</v>
      </c>
      <c r="J330" s="100"/>
      <c r="K330" s="100"/>
      <c r="L330" s="100"/>
      <c r="M330" s="100">
        <v>35</v>
      </c>
      <c r="N330" s="100" t="s">
        <v>16</v>
      </c>
      <c r="O330" s="57"/>
      <c r="P330" s="119"/>
      <c r="Q330" s="58">
        <f t="shared" si="78"/>
        <v>0</v>
      </c>
      <c r="R330" s="51"/>
      <c r="S330" s="51"/>
      <c r="T330" s="85"/>
      <c r="U330" s="111" t="s">
        <v>405</v>
      </c>
      <c r="V330" s="79">
        <f t="shared" si="84"/>
        <v>35</v>
      </c>
      <c r="W330" s="70"/>
    </row>
    <row r="331" spans="1:23" ht="41.45" hidden="1" outlineLevel="2" x14ac:dyDescent="0.3">
      <c r="A331" s="1"/>
      <c r="B331" s="97">
        <f t="shared" si="86"/>
        <v>313</v>
      </c>
      <c r="C331" s="102" t="s">
        <v>141</v>
      </c>
      <c r="D331" s="108" t="s">
        <v>18</v>
      </c>
      <c r="E331" s="99" t="s">
        <v>18</v>
      </c>
      <c r="F331" s="100">
        <v>1500</v>
      </c>
      <c r="G331" s="128" t="s">
        <v>15</v>
      </c>
      <c r="H331" s="100">
        <v>1500</v>
      </c>
      <c r="I331" s="100">
        <f t="shared" si="85"/>
        <v>0</v>
      </c>
      <c r="J331" s="100"/>
      <c r="K331" s="100"/>
      <c r="L331" s="100">
        <v>750</v>
      </c>
      <c r="M331" s="100">
        <v>750</v>
      </c>
      <c r="N331" s="100" t="s">
        <v>16</v>
      </c>
      <c r="O331" s="57"/>
      <c r="P331" s="119"/>
      <c r="Q331" s="58">
        <f t="shared" si="78"/>
        <v>0</v>
      </c>
      <c r="R331" s="51"/>
      <c r="S331" s="51"/>
      <c r="T331" s="85"/>
      <c r="U331" s="111" t="s">
        <v>405</v>
      </c>
      <c r="V331" s="79">
        <f t="shared" si="84"/>
        <v>1500</v>
      </c>
      <c r="W331" s="70"/>
    </row>
    <row r="332" spans="1:23" ht="41.45" hidden="1" outlineLevel="2" x14ac:dyDescent="0.3">
      <c r="A332" s="1"/>
      <c r="B332" s="97">
        <f t="shared" si="86"/>
        <v>314</v>
      </c>
      <c r="C332" s="102" t="s">
        <v>142</v>
      </c>
      <c r="D332" s="143" t="s">
        <v>423</v>
      </c>
      <c r="E332" s="99" t="s">
        <v>40</v>
      </c>
      <c r="F332" s="100">
        <v>1500</v>
      </c>
      <c r="G332" s="128" t="s">
        <v>15</v>
      </c>
      <c r="H332" s="100">
        <v>1500</v>
      </c>
      <c r="I332" s="100">
        <f t="shared" si="85"/>
        <v>0</v>
      </c>
      <c r="J332" s="100"/>
      <c r="K332" s="100"/>
      <c r="L332" s="100">
        <v>750</v>
      </c>
      <c r="M332" s="100">
        <v>750</v>
      </c>
      <c r="N332" s="100" t="s">
        <v>16</v>
      </c>
      <c r="O332" s="57"/>
      <c r="P332" s="119"/>
      <c r="Q332" s="58">
        <f t="shared" si="78"/>
        <v>0</v>
      </c>
      <c r="R332" s="51"/>
      <c r="S332" s="51"/>
      <c r="T332" s="85"/>
      <c r="U332" s="111" t="s">
        <v>405</v>
      </c>
      <c r="V332" s="79">
        <f t="shared" si="84"/>
        <v>1500</v>
      </c>
      <c r="W332" s="70"/>
    </row>
    <row r="333" spans="1:23" ht="41.45" hidden="1" outlineLevel="2" x14ac:dyDescent="0.3">
      <c r="A333" s="1"/>
      <c r="B333" s="97">
        <f t="shared" si="86"/>
        <v>315</v>
      </c>
      <c r="C333" s="102" t="s">
        <v>143</v>
      </c>
      <c r="D333" s="143" t="s">
        <v>423</v>
      </c>
      <c r="E333" s="99" t="s">
        <v>40</v>
      </c>
      <c r="F333" s="100">
        <v>1500</v>
      </c>
      <c r="G333" s="128" t="s">
        <v>15</v>
      </c>
      <c r="H333" s="100">
        <v>1500</v>
      </c>
      <c r="I333" s="100">
        <f t="shared" si="85"/>
        <v>0</v>
      </c>
      <c r="J333" s="100"/>
      <c r="K333" s="100"/>
      <c r="L333" s="100">
        <v>750</v>
      </c>
      <c r="M333" s="100">
        <v>750</v>
      </c>
      <c r="N333" s="100" t="s">
        <v>16</v>
      </c>
      <c r="O333" s="57"/>
      <c r="P333" s="119"/>
      <c r="Q333" s="58">
        <f t="shared" si="78"/>
        <v>0</v>
      </c>
      <c r="R333" s="51"/>
      <c r="S333" s="51"/>
      <c r="T333" s="85"/>
      <c r="U333" s="111" t="s">
        <v>405</v>
      </c>
      <c r="V333" s="79">
        <f t="shared" si="84"/>
        <v>1500</v>
      </c>
      <c r="W333" s="70"/>
    </row>
    <row r="334" spans="1:23" ht="45" outlineLevel="2" x14ac:dyDescent="0.25">
      <c r="A334" s="1">
        <v>122</v>
      </c>
      <c r="B334" s="1">
        <f t="shared" si="86"/>
        <v>316</v>
      </c>
      <c r="C334" s="2" t="s">
        <v>144</v>
      </c>
      <c r="D334" s="143" t="s">
        <v>423</v>
      </c>
      <c r="E334" s="4" t="s">
        <v>20</v>
      </c>
      <c r="F334" s="168">
        <v>1500</v>
      </c>
      <c r="G334" s="3" t="s">
        <v>15</v>
      </c>
      <c r="H334" s="100">
        <v>1500</v>
      </c>
      <c r="I334" s="100">
        <f t="shared" si="85"/>
        <v>0</v>
      </c>
      <c r="J334" s="100"/>
      <c r="K334" s="100"/>
      <c r="L334" s="100">
        <v>750</v>
      </c>
      <c r="M334" s="100">
        <v>750</v>
      </c>
      <c r="N334" s="100" t="s">
        <v>16</v>
      </c>
      <c r="O334" s="57"/>
      <c r="P334" s="119"/>
      <c r="Q334" s="58">
        <f t="shared" si="78"/>
        <v>0</v>
      </c>
      <c r="R334" s="51"/>
      <c r="S334" s="51"/>
      <c r="T334" s="168">
        <v>1500</v>
      </c>
      <c r="U334" s="190">
        <f>T334-F334</f>
        <v>0</v>
      </c>
      <c r="V334" s="79">
        <f t="shared" si="84"/>
        <v>0</v>
      </c>
      <c r="W334" s="70"/>
    </row>
    <row r="335" spans="1:23" ht="41.45" hidden="1" outlineLevel="2" x14ac:dyDescent="0.3">
      <c r="A335" s="1"/>
      <c r="B335" s="97">
        <f t="shared" si="86"/>
        <v>317</v>
      </c>
      <c r="C335" s="102" t="s">
        <v>145</v>
      </c>
      <c r="D335" s="143" t="s">
        <v>423</v>
      </c>
      <c r="E335" s="99" t="s">
        <v>20</v>
      </c>
      <c r="F335" s="100">
        <v>1500</v>
      </c>
      <c r="G335" s="128" t="s">
        <v>15</v>
      </c>
      <c r="H335" s="100">
        <v>1500</v>
      </c>
      <c r="I335" s="100">
        <f t="shared" si="85"/>
        <v>0</v>
      </c>
      <c r="J335" s="100"/>
      <c r="K335" s="100"/>
      <c r="L335" s="100">
        <v>750</v>
      </c>
      <c r="M335" s="100">
        <v>750</v>
      </c>
      <c r="N335" s="100" t="s">
        <v>16</v>
      </c>
      <c r="O335" s="57"/>
      <c r="P335" s="119"/>
      <c r="Q335" s="58">
        <f t="shared" si="78"/>
        <v>0</v>
      </c>
      <c r="R335" s="51"/>
      <c r="S335" s="51"/>
      <c r="T335" s="85"/>
      <c r="U335" s="111" t="s">
        <v>405</v>
      </c>
      <c r="V335" s="79">
        <f t="shared" si="84"/>
        <v>1500</v>
      </c>
      <c r="W335" s="70"/>
    </row>
    <row r="336" spans="1:23" ht="30" outlineLevel="2" x14ac:dyDescent="0.25">
      <c r="A336" s="1">
        <v>123</v>
      </c>
      <c r="B336" s="1">
        <f t="shared" si="86"/>
        <v>318</v>
      </c>
      <c r="C336" s="2" t="s">
        <v>146</v>
      </c>
      <c r="D336" s="4"/>
      <c r="E336" s="4" t="s">
        <v>14</v>
      </c>
      <c r="F336" s="168">
        <v>6825.1170000000002</v>
      </c>
      <c r="G336" s="3">
        <v>2020</v>
      </c>
      <c r="H336" s="20">
        <f>I336+L336+M336</f>
        <v>11560.768</v>
      </c>
      <c r="I336" s="20">
        <f t="shared" si="85"/>
        <v>0</v>
      </c>
      <c r="J336" s="20"/>
      <c r="K336" s="20"/>
      <c r="L336" s="20">
        <v>4735.6509999999998</v>
      </c>
      <c r="M336" s="20">
        <v>6825.1170000000002</v>
      </c>
      <c r="N336" s="20" t="s">
        <v>16</v>
      </c>
      <c r="O336" s="51"/>
      <c r="P336" s="116"/>
      <c r="Q336" s="58">
        <f t="shared" ref="Q336:Q378" si="89">SUM(O336:P336)</f>
        <v>0</v>
      </c>
      <c r="R336" s="51"/>
      <c r="S336" s="51"/>
      <c r="T336" s="168">
        <v>6825.1170000000002</v>
      </c>
      <c r="U336" s="190">
        <f>T336-F336</f>
        <v>0</v>
      </c>
      <c r="V336" s="79">
        <f t="shared" si="84"/>
        <v>0</v>
      </c>
      <c r="W336" s="70"/>
    </row>
    <row r="337" spans="1:23" ht="55.15" hidden="1" outlineLevel="2" x14ac:dyDescent="0.3">
      <c r="A337" s="1"/>
      <c r="B337" s="97">
        <f t="shared" si="86"/>
        <v>319</v>
      </c>
      <c r="C337" s="102" t="s">
        <v>147</v>
      </c>
      <c r="D337" s="143" t="s">
        <v>423</v>
      </c>
      <c r="E337" s="99" t="s">
        <v>14</v>
      </c>
      <c r="F337" s="100">
        <v>44.55</v>
      </c>
      <c r="G337" s="128">
        <v>2020</v>
      </c>
      <c r="H337" s="100">
        <v>44.55</v>
      </c>
      <c r="I337" s="100">
        <f t="shared" si="85"/>
        <v>0</v>
      </c>
      <c r="J337" s="100"/>
      <c r="K337" s="100"/>
      <c r="L337" s="100"/>
      <c r="M337" s="100">
        <v>44.55</v>
      </c>
      <c r="N337" s="100">
        <f>F338-M338</f>
        <v>147559.83599999998</v>
      </c>
      <c r="O337" s="57"/>
      <c r="P337" s="119"/>
      <c r="Q337" s="58">
        <f t="shared" si="89"/>
        <v>0</v>
      </c>
      <c r="R337" s="51"/>
      <c r="S337" s="51"/>
      <c r="T337" s="85"/>
      <c r="U337" s="111" t="s">
        <v>405</v>
      </c>
      <c r="V337" s="79">
        <f t="shared" si="84"/>
        <v>44.55</v>
      </c>
      <c r="W337" s="70"/>
    </row>
    <row r="338" spans="1:23" ht="55.15" hidden="1" outlineLevel="2" x14ac:dyDescent="0.3">
      <c r="A338" s="1"/>
      <c r="B338" s="1">
        <f t="shared" si="86"/>
        <v>320</v>
      </c>
      <c r="C338" s="12" t="s">
        <v>174</v>
      </c>
      <c r="D338" s="4"/>
      <c r="E338" s="4" t="s">
        <v>14</v>
      </c>
      <c r="F338" s="20">
        <v>158439.60999999999</v>
      </c>
      <c r="G338" s="3" t="s">
        <v>15</v>
      </c>
      <c r="H338" s="20">
        <v>0</v>
      </c>
      <c r="I338" s="20">
        <f t="shared" si="85"/>
        <v>0</v>
      </c>
      <c r="J338" s="20"/>
      <c r="K338" s="20"/>
      <c r="L338" s="20"/>
      <c r="M338" s="20">
        <v>10879.773999999999</v>
      </c>
      <c r="N338" s="20" t="s">
        <v>16</v>
      </c>
      <c r="O338" s="51"/>
      <c r="P338" s="116"/>
      <c r="Q338" s="58">
        <f t="shared" si="89"/>
        <v>0</v>
      </c>
      <c r="R338" s="51"/>
      <c r="S338" s="51"/>
      <c r="T338" s="85"/>
      <c r="U338" s="78">
        <f>(T338/F338)*100</f>
        <v>0</v>
      </c>
      <c r="V338" s="79">
        <f t="shared" si="84"/>
        <v>158439.60999999999</v>
      </c>
      <c r="W338" s="70"/>
    </row>
    <row r="339" spans="1:23" ht="60" outlineLevel="2" x14ac:dyDescent="0.25">
      <c r="A339" s="1">
        <v>124</v>
      </c>
      <c r="B339" s="1">
        <f t="shared" si="86"/>
        <v>321</v>
      </c>
      <c r="C339" s="2" t="s">
        <v>148</v>
      </c>
      <c r="D339" s="108" t="s">
        <v>435</v>
      </c>
      <c r="E339" s="4" t="s">
        <v>14</v>
      </c>
      <c r="F339" s="168">
        <v>632.84500000000003</v>
      </c>
      <c r="G339" s="3">
        <v>2020</v>
      </c>
      <c r="H339" s="100">
        <f>I339+M339</f>
        <v>632.84500000000003</v>
      </c>
      <c r="I339" s="100">
        <f t="shared" si="85"/>
        <v>0</v>
      </c>
      <c r="J339" s="100"/>
      <c r="K339" s="100"/>
      <c r="L339" s="100"/>
      <c r="M339" s="100">
        <v>632.84500000000003</v>
      </c>
      <c r="N339" s="100" t="s">
        <v>16</v>
      </c>
      <c r="O339" s="57">
        <v>742.14499999999998</v>
      </c>
      <c r="P339" s="119">
        <v>685.01499999999999</v>
      </c>
      <c r="Q339" s="58">
        <f t="shared" si="89"/>
        <v>1427.1599999999999</v>
      </c>
      <c r="R339" s="51"/>
      <c r="S339" s="51"/>
      <c r="T339" s="168">
        <v>634.59699999999998</v>
      </c>
      <c r="U339" s="190">
        <f>T339-F339</f>
        <v>1.7519999999999527</v>
      </c>
      <c r="V339" s="79">
        <f t="shared" si="84"/>
        <v>-1.7519999999999527</v>
      </c>
      <c r="W339" s="70"/>
    </row>
    <row r="340" spans="1:23" ht="41.45" hidden="1" outlineLevel="2" x14ac:dyDescent="0.3">
      <c r="A340" s="1"/>
      <c r="B340" s="1">
        <f t="shared" si="86"/>
        <v>322</v>
      </c>
      <c r="C340" s="2" t="s">
        <v>187</v>
      </c>
      <c r="D340" s="143" t="s">
        <v>423</v>
      </c>
      <c r="E340" s="4" t="s">
        <v>14</v>
      </c>
      <c r="F340" s="20">
        <v>59.972000000000001</v>
      </c>
      <c r="G340" s="3">
        <v>2020</v>
      </c>
      <c r="H340" s="20">
        <f t="shared" ref="H340:H345" si="90">I340+M340</f>
        <v>59.972000000000001</v>
      </c>
      <c r="I340" s="20">
        <f t="shared" si="85"/>
        <v>0</v>
      </c>
      <c r="J340" s="20"/>
      <c r="K340" s="20"/>
      <c r="L340" s="20"/>
      <c r="M340" s="20">
        <v>59.972000000000001</v>
      </c>
      <c r="N340" s="20" t="s">
        <v>16</v>
      </c>
      <c r="O340" s="51"/>
      <c r="P340" s="116"/>
      <c r="Q340" s="58">
        <f t="shared" si="89"/>
        <v>0</v>
      </c>
      <c r="R340" s="51"/>
      <c r="S340" s="51"/>
      <c r="T340" s="85"/>
      <c r="U340" s="111" t="s">
        <v>405</v>
      </c>
      <c r="V340" s="79">
        <f t="shared" si="84"/>
        <v>59.972000000000001</v>
      </c>
      <c r="W340" s="70"/>
    </row>
    <row r="341" spans="1:23" ht="60" outlineLevel="2" x14ac:dyDescent="0.25">
      <c r="A341" s="1">
        <v>125</v>
      </c>
      <c r="B341" s="1">
        <f t="shared" si="86"/>
        <v>323</v>
      </c>
      <c r="C341" s="2" t="s">
        <v>188</v>
      </c>
      <c r="D341" s="143" t="s">
        <v>423</v>
      </c>
      <c r="E341" s="4" t="s">
        <v>14</v>
      </c>
      <c r="F341" s="168">
        <v>35</v>
      </c>
      <c r="G341" s="3">
        <v>2020</v>
      </c>
      <c r="H341" s="20">
        <f t="shared" si="90"/>
        <v>35</v>
      </c>
      <c r="I341" s="20">
        <f t="shared" si="85"/>
        <v>0</v>
      </c>
      <c r="J341" s="20"/>
      <c r="K341" s="20"/>
      <c r="L341" s="20"/>
      <c r="M341" s="20">
        <v>35</v>
      </c>
      <c r="N341" s="20" t="s">
        <v>16</v>
      </c>
      <c r="O341" s="51"/>
      <c r="P341" s="116"/>
      <c r="Q341" s="58">
        <f t="shared" si="89"/>
        <v>0</v>
      </c>
      <c r="R341" s="51"/>
      <c r="S341" s="51"/>
      <c r="T341" s="168">
        <v>35</v>
      </c>
      <c r="U341" s="190">
        <f>T341-F341</f>
        <v>0</v>
      </c>
      <c r="V341" s="79">
        <f t="shared" si="84"/>
        <v>0</v>
      </c>
      <c r="W341" s="70"/>
    </row>
    <row r="342" spans="1:23" ht="55.15" hidden="1" outlineLevel="2" x14ac:dyDescent="0.3">
      <c r="A342" s="1"/>
      <c r="B342" s="1">
        <f t="shared" si="86"/>
        <v>324</v>
      </c>
      <c r="C342" s="2" t="s">
        <v>189</v>
      </c>
      <c r="D342" s="143" t="s">
        <v>423</v>
      </c>
      <c r="E342" s="4" t="s">
        <v>14</v>
      </c>
      <c r="F342" s="20">
        <v>30</v>
      </c>
      <c r="G342" s="3">
        <v>2020</v>
      </c>
      <c r="H342" s="20">
        <f t="shared" si="90"/>
        <v>30</v>
      </c>
      <c r="I342" s="20">
        <f t="shared" si="85"/>
        <v>0</v>
      </c>
      <c r="J342" s="20"/>
      <c r="K342" s="20"/>
      <c r="L342" s="20"/>
      <c r="M342" s="20">
        <v>30</v>
      </c>
      <c r="N342" s="20" t="s">
        <v>16</v>
      </c>
      <c r="O342" s="51"/>
      <c r="P342" s="116"/>
      <c r="Q342" s="58">
        <f t="shared" si="89"/>
        <v>0</v>
      </c>
      <c r="R342" s="51"/>
      <c r="S342" s="51"/>
      <c r="T342" s="85"/>
      <c r="U342" s="111" t="s">
        <v>405</v>
      </c>
      <c r="V342" s="79">
        <f t="shared" si="84"/>
        <v>30</v>
      </c>
      <c r="W342" s="70"/>
    </row>
    <row r="343" spans="1:23" ht="45" outlineLevel="2" x14ac:dyDescent="0.25">
      <c r="A343" s="1">
        <v>126</v>
      </c>
      <c r="B343" s="1">
        <f t="shared" si="86"/>
        <v>325</v>
      </c>
      <c r="C343" s="2" t="s">
        <v>190</v>
      </c>
      <c r="D343" s="108" t="s">
        <v>435</v>
      </c>
      <c r="E343" s="4" t="s">
        <v>14</v>
      </c>
      <c r="F343" s="168">
        <v>35</v>
      </c>
      <c r="G343" s="3">
        <v>2020</v>
      </c>
      <c r="H343" s="100">
        <f t="shared" si="90"/>
        <v>35</v>
      </c>
      <c r="I343" s="100">
        <f t="shared" si="85"/>
        <v>0</v>
      </c>
      <c r="J343" s="100"/>
      <c r="K343" s="100"/>
      <c r="L343" s="100"/>
      <c r="M343" s="100">
        <v>35</v>
      </c>
      <c r="N343" s="100" t="s">
        <v>16</v>
      </c>
      <c r="O343" s="57"/>
      <c r="P343" s="119">
        <v>35</v>
      </c>
      <c r="Q343" s="58">
        <f t="shared" si="89"/>
        <v>35</v>
      </c>
      <c r="R343" s="51"/>
      <c r="S343" s="51"/>
      <c r="T343" s="168">
        <v>35</v>
      </c>
      <c r="U343" s="190">
        <f t="shared" ref="U343:U352" si="91">T343-F343</f>
        <v>0</v>
      </c>
      <c r="V343" s="79">
        <f t="shared" si="84"/>
        <v>0</v>
      </c>
      <c r="W343" s="70"/>
    </row>
    <row r="344" spans="1:23" ht="60" outlineLevel="2" x14ac:dyDescent="0.25">
      <c r="A344" s="1">
        <v>127</v>
      </c>
      <c r="B344" s="1">
        <f t="shared" si="86"/>
        <v>326</v>
      </c>
      <c r="C344" s="2" t="s">
        <v>191</v>
      </c>
      <c r="D344" s="108" t="s">
        <v>435</v>
      </c>
      <c r="E344" s="4" t="s">
        <v>14</v>
      </c>
      <c r="F344" s="168">
        <v>30</v>
      </c>
      <c r="G344" s="3">
        <v>2020</v>
      </c>
      <c r="H344" s="100">
        <f t="shared" si="90"/>
        <v>30</v>
      </c>
      <c r="I344" s="100">
        <f t="shared" si="85"/>
        <v>0</v>
      </c>
      <c r="J344" s="100"/>
      <c r="K344" s="100"/>
      <c r="L344" s="100"/>
      <c r="M344" s="100">
        <v>30</v>
      </c>
      <c r="N344" s="100" t="s">
        <v>16</v>
      </c>
      <c r="O344" s="57"/>
      <c r="P344" s="119">
        <v>30</v>
      </c>
      <c r="Q344" s="58">
        <f t="shared" si="89"/>
        <v>30</v>
      </c>
      <c r="R344" s="51"/>
      <c r="S344" s="51"/>
      <c r="T344" s="168">
        <v>30</v>
      </c>
      <c r="U344" s="190">
        <f t="shared" si="91"/>
        <v>0</v>
      </c>
      <c r="V344" s="79">
        <f t="shared" si="84"/>
        <v>0</v>
      </c>
      <c r="W344" s="70"/>
    </row>
    <row r="345" spans="1:23" ht="60" x14ac:dyDescent="0.25">
      <c r="A345" s="1">
        <v>128</v>
      </c>
      <c r="B345" s="1">
        <f t="shared" si="86"/>
        <v>327</v>
      </c>
      <c r="C345" s="2" t="s">
        <v>192</v>
      </c>
      <c r="D345" s="108" t="s">
        <v>435</v>
      </c>
      <c r="E345" s="4" t="s">
        <v>14</v>
      </c>
      <c r="F345" s="168">
        <v>40</v>
      </c>
      <c r="G345" s="3">
        <v>2020</v>
      </c>
      <c r="H345" s="100">
        <f t="shared" si="90"/>
        <v>40</v>
      </c>
      <c r="I345" s="100">
        <f t="shared" si="85"/>
        <v>0</v>
      </c>
      <c r="J345" s="100"/>
      <c r="K345" s="100"/>
      <c r="L345" s="100"/>
      <c r="M345" s="100">
        <v>40</v>
      </c>
      <c r="N345" s="100">
        <v>0</v>
      </c>
      <c r="O345" s="112">
        <v>40</v>
      </c>
      <c r="P345" s="119"/>
      <c r="Q345" s="58">
        <f t="shared" si="89"/>
        <v>40</v>
      </c>
      <c r="R345" s="51"/>
      <c r="S345" s="51"/>
      <c r="T345" s="168">
        <v>40</v>
      </c>
      <c r="U345" s="190">
        <f t="shared" si="91"/>
        <v>0</v>
      </c>
      <c r="V345" s="79">
        <f t="shared" si="84"/>
        <v>0</v>
      </c>
      <c r="W345" s="70"/>
    </row>
    <row r="346" spans="1:23" ht="60" x14ac:dyDescent="0.25">
      <c r="A346" s="1">
        <v>129</v>
      </c>
      <c r="B346" s="1">
        <f t="shared" si="86"/>
        <v>328</v>
      </c>
      <c r="C346" s="2" t="s">
        <v>319</v>
      </c>
      <c r="D346" s="108" t="s">
        <v>435</v>
      </c>
      <c r="E346" s="4" t="s">
        <v>14</v>
      </c>
      <c r="F346" s="187">
        <v>1932.1869999999999</v>
      </c>
      <c r="G346" s="185">
        <v>2020</v>
      </c>
      <c r="H346" s="100">
        <f t="shared" ref="H346" si="92">+I346+L346+M346</f>
        <v>1932.1869999999999</v>
      </c>
      <c r="I346" s="100">
        <f t="shared" si="85"/>
        <v>1932.1869999999999</v>
      </c>
      <c r="J346" s="100"/>
      <c r="K346" s="100">
        <f>F346</f>
        <v>1932.1869999999999</v>
      </c>
      <c r="L346" s="100"/>
      <c r="M346" s="100">
        <v>0</v>
      </c>
      <c r="N346" s="100"/>
      <c r="O346" s="112"/>
      <c r="P346" s="119">
        <v>2257.14</v>
      </c>
      <c r="Q346" s="58">
        <f t="shared" si="89"/>
        <v>2257.14</v>
      </c>
      <c r="R346" s="51"/>
      <c r="S346" s="51"/>
      <c r="T346" s="168">
        <v>1867.3552999999999</v>
      </c>
      <c r="U346" s="190">
        <f t="shared" si="91"/>
        <v>-64.831699999999955</v>
      </c>
      <c r="V346" s="79">
        <f t="shared" si="84"/>
        <v>64.831699999999955</v>
      </c>
      <c r="W346" s="70"/>
    </row>
    <row r="347" spans="1:23" ht="45" x14ac:dyDescent="0.25">
      <c r="A347" s="1">
        <v>130</v>
      </c>
      <c r="B347" s="1">
        <f t="shared" si="86"/>
        <v>329</v>
      </c>
      <c r="C347" s="174" t="s">
        <v>336</v>
      </c>
      <c r="D347" s="108" t="s">
        <v>435</v>
      </c>
      <c r="E347" s="4" t="s">
        <v>14</v>
      </c>
      <c r="F347" s="188">
        <v>17218.725999999999</v>
      </c>
      <c r="G347" s="185" t="s">
        <v>15</v>
      </c>
      <c r="H347" s="154">
        <v>12733.861999999999</v>
      </c>
      <c r="I347" s="100"/>
      <c r="J347" s="100"/>
      <c r="K347" s="100"/>
      <c r="L347" s="100"/>
      <c r="M347" s="154">
        <v>12733.861999999999</v>
      </c>
      <c r="N347" s="100"/>
      <c r="O347" s="112"/>
      <c r="P347" s="119">
        <v>17239.169999999998</v>
      </c>
      <c r="Q347" s="58">
        <f t="shared" si="89"/>
        <v>17239.169999999998</v>
      </c>
      <c r="R347" s="51"/>
      <c r="S347" s="51"/>
      <c r="T347" s="168">
        <v>17239.169999999998</v>
      </c>
      <c r="U347" s="190">
        <f t="shared" si="91"/>
        <v>20.443999999999505</v>
      </c>
      <c r="V347" s="79">
        <f t="shared" si="84"/>
        <v>-20.443999999999505</v>
      </c>
      <c r="W347" s="70"/>
    </row>
    <row r="348" spans="1:23" ht="45" x14ac:dyDescent="0.25">
      <c r="A348" s="1">
        <v>131</v>
      </c>
      <c r="B348" s="1">
        <f t="shared" si="86"/>
        <v>330</v>
      </c>
      <c r="C348" s="174" t="s">
        <v>337</v>
      </c>
      <c r="D348" s="108" t="s">
        <v>435</v>
      </c>
      <c r="E348" s="175" t="s">
        <v>333</v>
      </c>
      <c r="F348" s="188">
        <v>297.34899999999999</v>
      </c>
      <c r="G348" s="185" t="s">
        <v>15</v>
      </c>
      <c r="H348" s="154">
        <v>297.34899999999999</v>
      </c>
      <c r="I348" s="100"/>
      <c r="J348" s="100"/>
      <c r="K348" s="100"/>
      <c r="L348" s="100"/>
      <c r="M348" s="154">
        <v>297.34899999999999</v>
      </c>
      <c r="N348" s="100"/>
      <c r="O348" s="112"/>
      <c r="P348" s="119">
        <v>297.35000000000002</v>
      </c>
      <c r="Q348" s="58">
        <f t="shared" si="89"/>
        <v>297.35000000000002</v>
      </c>
      <c r="R348" s="51"/>
      <c r="S348" s="51"/>
      <c r="T348" s="168">
        <v>297.97143999999997</v>
      </c>
      <c r="U348" s="190">
        <f t="shared" si="91"/>
        <v>0.62243999999998323</v>
      </c>
      <c r="V348" s="79">
        <f t="shared" si="84"/>
        <v>-0.62243999999998323</v>
      </c>
      <c r="W348" s="70"/>
    </row>
    <row r="349" spans="1:23" ht="60" x14ac:dyDescent="0.25">
      <c r="A349" s="1">
        <v>132</v>
      </c>
      <c r="B349" s="1">
        <f t="shared" si="86"/>
        <v>331</v>
      </c>
      <c r="C349" s="174" t="s">
        <v>338</v>
      </c>
      <c r="D349" s="108" t="s">
        <v>435</v>
      </c>
      <c r="E349" s="175" t="s">
        <v>333</v>
      </c>
      <c r="F349" s="188">
        <v>369.99900000000002</v>
      </c>
      <c r="G349" s="185" t="s">
        <v>15</v>
      </c>
      <c r="H349" s="154">
        <v>369.99900000000002</v>
      </c>
      <c r="I349" s="100"/>
      <c r="J349" s="100"/>
      <c r="K349" s="100"/>
      <c r="L349" s="100"/>
      <c r="M349" s="154">
        <v>369.99900000000002</v>
      </c>
      <c r="N349" s="100"/>
      <c r="O349" s="112"/>
      <c r="P349" s="119">
        <v>370</v>
      </c>
      <c r="Q349" s="58">
        <f t="shared" si="89"/>
        <v>370</v>
      </c>
      <c r="R349" s="51"/>
      <c r="S349" s="51"/>
      <c r="T349" s="168">
        <v>370</v>
      </c>
      <c r="U349" s="190">
        <f t="shared" si="91"/>
        <v>9.9999999997635314E-4</v>
      </c>
      <c r="V349" s="79">
        <f t="shared" si="84"/>
        <v>-9.9999999997635314E-4</v>
      </c>
      <c r="W349" s="70"/>
    </row>
    <row r="350" spans="1:23" ht="60" x14ac:dyDescent="0.25">
      <c r="A350" s="1">
        <v>133</v>
      </c>
      <c r="B350" s="1">
        <f t="shared" si="86"/>
        <v>332</v>
      </c>
      <c r="C350" s="174" t="s">
        <v>339</v>
      </c>
      <c r="D350" s="108" t="s">
        <v>435</v>
      </c>
      <c r="E350" s="175" t="s">
        <v>333</v>
      </c>
      <c r="F350" s="188">
        <v>370</v>
      </c>
      <c r="G350" s="185" t="s">
        <v>15</v>
      </c>
      <c r="H350" s="154">
        <v>370</v>
      </c>
      <c r="I350" s="100"/>
      <c r="J350" s="100"/>
      <c r="K350" s="100"/>
      <c r="L350" s="100"/>
      <c r="M350" s="154">
        <v>370</v>
      </c>
      <c r="N350" s="100"/>
      <c r="O350" s="112"/>
      <c r="P350" s="119">
        <v>370</v>
      </c>
      <c r="Q350" s="58">
        <f t="shared" si="89"/>
        <v>370</v>
      </c>
      <c r="R350" s="51"/>
      <c r="S350" s="51"/>
      <c r="T350" s="168">
        <v>334.87900000000002</v>
      </c>
      <c r="U350" s="190">
        <f t="shared" si="91"/>
        <v>-35.120999999999981</v>
      </c>
      <c r="V350" s="79">
        <f t="shared" si="84"/>
        <v>35.120999999999981</v>
      </c>
      <c r="W350" s="70"/>
    </row>
    <row r="351" spans="1:23" ht="45" x14ac:dyDescent="0.25">
      <c r="A351" s="1">
        <v>134</v>
      </c>
      <c r="B351" s="1">
        <f t="shared" si="86"/>
        <v>333</v>
      </c>
      <c r="C351" s="178" t="s">
        <v>340</v>
      </c>
      <c r="D351" s="108" t="s">
        <v>435</v>
      </c>
      <c r="E351" s="4" t="s">
        <v>14</v>
      </c>
      <c r="F351" s="188">
        <v>416.84800000000001</v>
      </c>
      <c r="G351" s="11" t="s">
        <v>15</v>
      </c>
      <c r="H351" s="137" t="s">
        <v>342</v>
      </c>
      <c r="I351" s="100"/>
      <c r="J351" s="100"/>
      <c r="K351" s="100"/>
      <c r="L351" s="100"/>
      <c r="M351" s="137" t="s">
        <v>342</v>
      </c>
      <c r="N351" s="100"/>
      <c r="O351" s="112"/>
      <c r="P351" s="119">
        <v>416.8</v>
      </c>
      <c r="Q351" s="58">
        <f t="shared" si="89"/>
        <v>416.8</v>
      </c>
      <c r="R351" s="51"/>
      <c r="S351" s="51"/>
      <c r="T351" s="168">
        <v>416.8</v>
      </c>
      <c r="U351" s="190">
        <f t="shared" si="91"/>
        <v>-4.8000000000001819E-2</v>
      </c>
      <c r="V351" s="79"/>
      <c r="W351" s="70"/>
    </row>
    <row r="352" spans="1:23" ht="27" customHeight="1" outlineLevel="1" collapsed="1" x14ac:dyDescent="0.25">
      <c r="A352" s="1">
        <v>135</v>
      </c>
      <c r="B352" s="1">
        <f t="shared" si="86"/>
        <v>334</v>
      </c>
      <c r="C352" s="178" t="s">
        <v>341</v>
      </c>
      <c r="D352" s="108" t="s">
        <v>435</v>
      </c>
      <c r="E352" s="4" t="s">
        <v>14</v>
      </c>
      <c r="F352" s="188">
        <v>1493.556</v>
      </c>
      <c r="G352" s="11" t="s">
        <v>15</v>
      </c>
      <c r="H352" s="137">
        <v>1493.556</v>
      </c>
      <c r="I352" s="100"/>
      <c r="J352" s="100"/>
      <c r="K352" s="100"/>
      <c r="L352" s="100"/>
      <c r="M352" s="137">
        <v>1493.556</v>
      </c>
      <c r="N352" s="59"/>
      <c r="O352" s="57"/>
      <c r="P352" s="119">
        <v>1493.5</v>
      </c>
      <c r="Q352" s="58">
        <f t="shared" si="89"/>
        <v>1493.5</v>
      </c>
      <c r="R352" s="53"/>
      <c r="S352" s="53"/>
      <c r="T352" s="168">
        <v>1493.5</v>
      </c>
      <c r="U352" s="190">
        <f t="shared" si="91"/>
        <v>-5.6000000000040018E-2</v>
      </c>
      <c r="V352" s="79">
        <f>F352-T352</f>
        <v>5.6000000000040018E-2</v>
      </c>
      <c r="W352" s="76"/>
    </row>
    <row r="353" spans="1:25" ht="55.15" hidden="1" outlineLevel="2" x14ac:dyDescent="0.3">
      <c r="A353" s="1"/>
      <c r="B353" s="97">
        <f t="shared" si="86"/>
        <v>335</v>
      </c>
      <c r="C353" s="102" t="s">
        <v>396</v>
      </c>
      <c r="D353" s="99" t="s">
        <v>384</v>
      </c>
      <c r="E353" s="99" t="s">
        <v>385</v>
      </c>
      <c r="F353" s="109">
        <v>6881.1559999999999</v>
      </c>
      <c r="G353" s="101">
        <v>2021</v>
      </c>
      <c r="H353" s="109">
        <f>F353</f>
        <v>6881.1559999999999</v>
      </c>
      <c r="I353" s="125">
        <f t="shared" ref="I353" si="93">J353+K353</f>
        <v>0</v>
      </c>
      <c r="J353" s="109"/>
      <c r="K353" s="109"/>
      <c r="L353" s="109"/>
      <c r="M353" s="109">
        <f>H353</f>
        <v>6881.1559999999999</v>
      </c>
      <c r="N353" s="109"/>
      <c r="O353" s="57">
        <v>0</v>
      </c>
      <c r="P353" s="119">
        <v>0</v>
      </c>
      <c r="Q353" s="58">
        <f t="shared" si="89"/>
        <v>0</v>
      </c>
      <c r="R353" s="65"/>
      <c r="S353" s="65" t="s">
        <v>405</v>
      </c>
      <c r="T353" s="85"/>
      <c r="U353" s="111" t="s">
        <v>405</v>
      </c>
      <c r="V353" s="79">
        <f>F353-T353</f>
        <v>6881.1559999999999</v>
      </c>
      <c r="W353" s="70"/>
    </row>
    <row r="354" spans="1:25" ht="33" hidden="1" customHeight="1" outlineLevel="2" x14ac:dyDescent="0.3">
      <c r="A354" s="1"/>
      <c r="B354" s="22"/>
      <c r="C354" s="23" t="s">
        <v>149</v>
      </c>
      <c r="D354" s="24"/>
      <c r="E354" s="24"/>
      <c r="F354" s="34"/>
      <c r="G354" s="33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70"/>
    </row>
    <row r="355" spans="1:25" ht="27.6" hidden="1" outlineLevel="2" x14ac:dyDescent="0.3">
      <c r="A355" s="1"/>
      <c r="B355" s="97">
        <f>B353+1</f>
        <v>336</v>
      </c>
      <c r="C355" s="102" t="s">
        <v>150</v>
      </c>
      <c r="D355" s="150" t="s">
        <v>423</v>
      </c>
      <c r="E355" s="99" t="s">
        <v>18</v>
      </c>
      <c r="F355" s="100">
        <v>400</v>
      </c>
      <c r="G355" s="128" t="s">
        <v>15</v>
      </c>
      <c r="H355" s="127">
        <f>I355+L355+M355</f>
        <v>400</v>
      </c>
      <c r="I355" s="100">
        <f>J355+K355</f>
        <v>0</v>
      </c>
      <c r="J355" s="100"/>
      <c r="K355" s="100"/>
      <c r="L355" s="100">
        <v>320</v>
      </c>
      <c r="M355" s="100">
        <v>80</v>
      </c>
      <c r="N355" s="100" t="s">
        <v>16</v>
      </c>
      <c r="O355" s="57"/>
      <c r="P355" s="119"/>
      <c r="Q355" s="58">
        <f t="shared" si="89"/>
        <v>0</v>
      </c>
      <c r="R355" s="51"/>
      <c r="S355" s="51"/>
      <c r="T355" s="85"/>
      <c r="U355" s="111" t="s">
        <v>405</v>
      </c>
      <c r="V355" s="79">
        <f t="shared" ref="V355:V360" si="94">F355-T355</f>
        <v>400</v>
      </c>
      <c r="W355" s="70"/>
    </row>
    <row r="356" spans="1:25" ht="27.6" hidden="1" outlineLevel="2" x14ac:dyDescent="0.3">
      <c r="A356" s="1"/>
      <c r="B356" s="97">
        <f>B355+1</f>
        <v>337</v>
      </c>
      <c r="C356" s="102" t="s">
        <v>151</v>
      </c>
      <c r="D356" s="150" t="s">
        <v>423</v>
      </c>
      <c r="E356" s="99" t="s">
        <v>20</v>
      </c>
      <c r="F356" s="100">
        <v>400</v>
      </c>
      <c r="G356" s="128" t="s">
        <v>15</v>
      </c>
      <c r="H356" s="127">
        <f>I356+L356+M356</f>
        <v>400</v>
      </c>
      <c r="I356" s="100">
        <f>J356+K356</f>
        <v>0</v>
      </c>
      <c r="J356" s="100"/>
      <c r="K356" s="100"/>
      <c r="L356" s="100">
        <v>320</v>
      </c>
      <c r="M356" s="100">
        <v>80</v>
      </c>
      <c r="N356" s="100" t="s">
        <v>16</v>
      </c>
      <c r="O356" s="57"/>
      <c r="P356" s="119"/>
      <c r="Q356" s="58">
        <f t="shared" si="89"/>
        <v>0</v>
      </c>
      <c r="R356" s="51"/>
      <c r="S356" s="51"/>
      <c r="T356" s="85"/>
      <c r="U356" s="111" t="s">
        <v>405</v>
      </c>
      <c r="V356" s="79">
        <f t="shared" si="94"/>
        <v>400</v>
      </c>
      <c r="W356" s="70"/>
    </row>
    <row r="357" spans="1:25" ht="45" outlineLevel="2" x14ac:dyDescent="0.25">
      <c r="A357" s="1">
        <v>136</v>
      </c>
      <c r="B357" s="1">
        <f>B356+1</f>
        <v>338</v>
      </c>
      <c r="C357" s="2" t="s">
        <v>152</v>
      </c>
      <c r="D357" s="108" t="s">
        <v>428</v>
      </c>
      <c r="E357" s="4" t="s">
        <v>14</v>
      </c>
      <c r="F357" s="168">
        <v>284.97199999999998</v>
      </c>
      <c r="G357" s="185">
        <v>2020</v>
      </c>
      <c r="H357" s="127">
        <f>I357+L357+M357</f>
        <v>285</v>
      </c>
      <c r="I357" s="100">
        <f>J357+K357</f>
        <v>0</v>
      </c>
      <c r="J357" s="100"/>
      <c r="K357" s="100"/>
      <c r="L357" s="100"/>
      <c r="M357" s="100">
        <v>285</v>
      </c>
      <c r="N357" s="100" t="s">
        <v>16</v>
      </c>
      <c r="O357" s="57">
        <v>0</v>
      </c>
      <c r="P357" s="119">
        <v>181.47</v>
      </c>
      <c r="Q357" s="58">
        <f t="shared" si="89"/>
        <v>181.47</v>
      </c>
      <c r="R357" s="51">
        <v>100</v>
      </c>
      <c r="S357" s="51" t="s">
        <v>410</v>
      </c>
      <c r="T357" s="168">
        <v>181.47</v>
      </c>
      <c r="U357" s="190">
        <f>T357-F357</f>
        <v>-103.50199999999998</v>
      </c>
      <c r="V357" s="79">
        <f t="shared" si="94"/>
        <v>103.50199999999998</v>
      </c>
      <c r="W357" s="70"/>
    </row>
    <row r="358" spans="1:25" ht="57" hidden="1" customHeight="1" outlineLevel="2" x14ac:dyDescent="0.3">
      <c r="A358" s="1"/>
      <c r="B358" s="97">
        <f>B357+1</f>
        <v>339</v>
      </c>
      <c r="C358" s="102" t="s">
        <v>153</v>
      </c>
      <c r="D358" s="108" t="s">
        <v>428</v>
      </c>
      <c r="E358" s="99" t="s">
        <v>14</v>
      </c>
      <c r="F358" s="100">
        <v>633.65</v>
      </c>
      <c r="G358" s="101">
        <v>2020</v>
      </c>
      <c r="H358" s="127">
        <f>I358+L358+M358</f>
        <v>285</v>
      </c>
      <c r="I358" s="100">
        <f>J358+K358</f>
        <v>0</v>
      </c>
      <c r="J358" s="100"/>
      <c r="K358" s="100"/>
      <c r="L358" s="100"/>
      <c r="M358" s="100">
        <v>285</v>
      </c>
      <c r="N358" s="100" t="s">
        <v>16</v>
      </c>
      <c r="O358" s="57">
        <v>0</v>
      </c>
      <c r="P358" s="119">
        <v>0</v>
      </c>
      <c r="Q358" s="58">
        <f t="shared" si="89"/>
        <v>0</v>
      </c>
      <c r="R358" s="51">
        <v>0</v>
      </c>
      <c r="S358" s="51" t="s">
        <v>405</v>
      </c>
      <c r="T358" s="85"/>
      <c r="U358" s="111" t="s">
        <v>405</v>
      </c>
      <c r="V358" s="79">
        <f t="shared" si="94"/>
        <v>633.65</v>
      </c>
      <c r="W358" s="70"/>
    </row>
    <row r="359" spans="1:25" ht="48.75" hidden="1" customHeight="1" outlineLevel="2" x14ac:dyDescent="0.3">
      <c r="A359" s="1"/>
      <c r="B359" s="97">
        <f t="shared" ref="B359:B360" si="95">B358+1</f>
        <v>340</v>
      </c>
      <c r="C359" s="102" t="s">
        <v>154</v>
      </c>
      <c r="D359" s="108" t="s">
        <v>361</v>
      </c>
      <c r="E359" s="99" t="s">
        <v>14</v>
      </c>
      <c r="F359" s="100">
        <v>1500</v>
      </c>
      <c r="G359" s="101">
        <v>2020</v>
      </c>
      <c r="H359" s="127">
        <f>I359+L359+M359</f>
        <v>1500</v>
      </c>
      <c r="I359" s="100">
        <f>J359+K359</f>
        <v>0</v>
      </c>
      <c r="J359" s="100"/>
      <c r="K359" s="100"/>
      <c r="L359" s="100"/>
      <c r="M359" s="100">
        <v>1500</v>
      </c>
      <c r="N359" s="100"/>
      <c r="O359" s="57"/>
      <c r="P359" s="119"/>
      <c r="Q359" s="58">
        <f t="shared" si="89"/>
        <v>0</v>
      </c>
      <c r="R359" s="51"/>
      <c r="S359" s="51" t="s">
        <v>405</v>
      </c>
      <c r="T359" s="85"/>
      <c r="U359" s="111" t="s">
        <v>405</v>
      </c>
      <c r="V359" s="79">
        <f t="shared" si="94"/>
        <v>1500</v>
      </c>
      <c r="W359" s="70"/>
      <c r="Y359" s="87" t="s">
        <v>405</v>
      </c>
    </row>
    <row r="360" spans="1:25" ht="47.45" customHeight="1" outlineLevel="1" collapsed="1" x14ac:dyDescent="0.25">
      <c r="A360" s="1">
        <v>137</v>
      </c>
      <c r="B360" s="1">
        <f t="shared" si="95"/>
        <v>341</v>
      </c>
      <c r="C360" s="174" t="s">
        <v>348</v>
      </c>
      <c r="D360" s="108" t="s">
        <v>428</v>
      </c>
      <c r="E360" s="175" t="s">
        <v>18</v>
      </c>
      <c r="F360" s="189">
        <v>1177.96</v>
      </c>
      <c r="G360" s="185" t="s">
        <v>173</v>
      </c>
      <c r="H360" s="137">
        <v>1177.96</v>
      </c>
      <c r="I360" s="100"/>
      <c r="J360" s="100"/>
      <c r="K360" s="100"/>
      <c r="L360" s="100"/>
      <c r="M360" s="137">
        <v>1177.96</v>
      </c>
      <c r="N360" s="59"/>
      <c r="O360" s="57">
        <v>0</v>
      </c>
      <c r="P360" s="119">
        <v>1020.31</v>
      </c>
      <c r="Q360" s="58">
        <f t="shared" si="89"/>
        <v>1020.31</v>
      </c>
      <c r="R360" s="51">
        <v>100</v>
      </c>
      <c r="S360" s="51" t="s">
        <v>410</v>
      </c>
      <c r="T360" s="168">
        <v>1020.31</v>
      </c>
      <c r="U360" s="190">
        <f>T360-F360</f>
        <v>-157.65000000000009</v>
      </c>
      <c r="V360" s="79">
        <f t="shared" si="94"/>
        <v>157.65000000000009</v>
      </c>
      <c r="W360" s="76"/>
    </row>
    <row r="361" spans="1:25" ht="24.95" hidden="1" customHeight="1" outlineLevel="2" x14ac:dyDescent="0.3">
      <c r="A361" s="1"/>
      <c r="B361" s="22"/>
      <c r="C361" s="23" t="s">
        <v>155</v>
      </c>
      <c r="D361" s="24"/>
      <c r="E361" s="24"/>
      <c r="F361" s="34"/>
      <c r="G361" s="33"/>
      <c r="H361" s="34"/>
      <c r="I361" s="34"/>
      <c r="J361" s="34"/>
      <c r="K361" s="34"/>
      <c r="L361" s="34"/>
      <c r="M361" s="34"/>
      <c r="N361" s="34"/>
      <c r="O361" s="34"/>
      <c r="P361" s="122"/>
      <c r="Q361" s="122"/>
      <c r="R361" s="122"/>
      <c r="S361" s="122"/>
      <c r="T361" s="122"/>
      <c r="U361" s="122"/>
      <c r="V361" s="122"/>
      <c r="W361" s="70"/>
    </row>
    <row r="362" spans="1:25" ht="14.45" hidden="1" outlineLevel="2" x14ac:dyDescent="0.3">
      <c r="A362" s="1"/>
      <c r="B362" s="97">
        <f>B360+1</f>
        <v>342</v>
      </c>
      <c r="C362" s="102" t="s">
        <v>156</v>
      </c>
      <c r="D362" s="150" t="s">
        <v>423</v>
      </c>
      <c r="E362" s="99" t="s">
        <v>14</v>
      </c>
      <c r="F362" s="100">
        <v>900</v>
      </c>
      <c r="G362" s="128" t="s">
        <v>15</v>
      </c>
      <c r="H362" s="100">
        <f t="shared" ref="H362:H378" si="96">I362+L362+M362</f>
        <v>900</v>
      </c>
      <c r="I362" s="100">
        <f>J362+K362</f>
        <v>0</v>
      </c>
      <c r="J362" s="100"/>
      <c r="K362" s="100"/>
      <c r="L362" s="100">
        <v>720</v>
      </c>
      <c r="M362" s="100">
        <v>180</v>
      </c>
      <c r="N362" s="100" t="s">
        <v>259</v>
      </c>
      <c r="O362" s="57"/>
      <c r="P362" s="119"/>
      <c r="Q362" s="58">
        <f t="shared" si="89"/>
        <v>0</v>
      </c>
      <c r="R362" s="51"/>
      <c r="S362" s="51"/>
      <c r="T362" s="85"/>
      <c r="U362" s="111" t="s">
        <v>405</v>
      </c>
      <c r="V362" s="79">
        <f>F362-T362</f>
        <v>900</v>
      </c>
      <c r="W362" s="70"/>
    </row>
    <row r="363" spans="1:25" ht="26.25" customHeight="1" outlineLevel="1" collapsed="1" x14ac:dyDescent="0.25">
      <c r="A363" s="1">
        <v>138</v>
      </c>
      <c r="B363" s="1">
        <f>B362+1</f>
        <v>343</v>
      </c>
      <c r="C363" s="2" t="s">
        <v>157</v>
      </c>
      <c r="D363" s="108" t="s">
        <v>361</v>
      </c>
      <c r="E363" s="4" t="s">
        <v>14</v>
      </c>
      <c r="F363" s="168">
        <v>833.16</v>
      </c>
      <c r="G363" s="3">
        <v>2020</v>
      </c>
      <c r="H363" s="100">
        <f t="shared" si="96"/>
        <v>199.91399999999999</v>
      </c>
      <c r="I363" s="100">
        <f>J363+K363</f>
        <v>0</v>
      </c>
      <c r="J363" s="100"/>
      <c r="K363" s="100"/>
      <c r="L363" s="100"/>
      <c r="M363" s="100">
        <v>199.91399999999999</v>
      </c>
      <c r="N363" s="59"/>
      <c r="O363" s="57"/>
      <c r="P363" s="119">
        <v>735.79</v>
      </c>
      <c r="Q363" s="58">
        <f t="shared" si="89"/>
        <v>735.79</v>
      </c>
      <c r="R363" s="51">
        <v>100</v>
      </c>
      <c r="S363" s="51" t="s">
        <v>410</v>
      </c>
      <c r="T363" s="168">
        <v>738.78810999999996</v>
      </c>
      <c r="U363" s="190">
        <f>T363-F363</f>
        <v>-94.371890000000008</v>
      </c>
      <c r="V363" s="79">
        <f>F363-T363</f>
        <v>94.371890000000008</v>
      </c>
      <c r="W363" s="76"/>
      <c r="X363" s="90">
        <v>100</v>
      </c>
      <c r="Y363" s="87" t="s">
        <v>410</v>
      </c>
    </row>
    <row r="364" spans="1:25" ht="30.75" hidden="1" customHeight="1" outlineLevel="2" x14ac:dyDescent="0.3">
      <c r="A364" s="1"/>
      <c r="B364" s="22"/>
      <c r="C364" s="23" t="s">
        <v>158</v>
      </c>
      <c r="D364" s="24"/>
      <c r="E364" s="24"/>
      <c r="F364" s="34"/>
      <c r="G364" s="33"/>
      <c r="H364" s="34"/>
      <c r="I364" s="34"/>
      <c r="J364" s="34"/>
      <c r="K364" s="34"/>
      <c r="L364" s="34"/>
      <c r="M364" s="34"/>
      <c r="N364" s="34"/>
      <c r="O364" s="34"/>
      <c r="P364" s="122"/>
      <c r="Q364" s="122"/>
      <c r="R364" s="122"/>
      <c r="S364" s="122"/>
      <c r="T364" s="122"/>
      <c r="U364" s="122"/>
      <c r="V364" s="122"/>
      <c r="W364" s="70"/>
    </row>
    <row r="365" spans="1:25" ht="30" x14ac:dyDescent="0.25">
      <c r="A365" s="1">
        <v>139</v>
      </c>
      <c r="B365" s="1">
        <f>B363+1</f>
        <v>344</v>
      </c>
      <c r="C365" s="2" t="s">
        <v>159</v>
      </c>
      <c r="D365" s="103" t="s">
        <v>431</v>
      </c>
      <c r="E365" s="4" t="s">
        <v>20</v>
      </c>
      <c r="F365" s="168">
        <v>443.089</v>
      </c>
      <c r="G365" s="185">
        <v>2020</v>
      </c>
      <c r="H365" s="100">
        <f t="shared" si="96"/>
        <v>600</v>
      </c>
      <c r="I365" s="100">
        <f>J365+K365</f>
        <v>0</v>
      </c>
      <c r="J365" s="100"/>
      <c r="K365" s="100"/>
      <c r="L365" s="100">
        <v>480</v>
      </c>
      <c r="M365" s="100">
        <v>120</v>
      </c>
      <c r="N365" s="100">
        <v>0</v>
      </c>
      <c r="O365" s="112"/>
      <c r="P365" s="119">
        <v>840</v>
      </c>
      <c r="Q365" s="58">
        <f t="shared" si="89"/>
        <v>840</v>
      </c>
      <c r="R365" s="51">
        <v>100</v>
      </c>
      <c r="S365" s="51" t="s">
        <v>410</v>
      </c>
      <c r="T365" s="168">
        <v>443.089</v>
      </c>
      <c r="U365" s="190">
        <f t="shared" ref="U365:U367" si="97">T365-F365</f>
        <v>0</v>
      </c>
      <c r="V365" s="79">
        <f>F365-T365</f>
        <v>0</v>
      </c>
      <c r="W365" s="70"/>
    </row>
    <row r="366" spans="1:25" ht="68.45" customHeight="1" x14ac:dyDescent="0.25">
      <c r="A366" s="1">
        <v>140</v>
      </c>
      <c r="B366" s="1">
        <f>B365+1</f>
        <v>345</v>
      </c>
      <c r="C366" s="2" t="s">
        <v>320</v>
      </c>
      <c r="D366" s="103" t="s">
        <v>431</v>
      </c>
      <c r="E366" s="4" t="s">
        <v>321</v>
      </c>
      <c r="F366" s="168">
        <v>1100</v>
      </c>
      <c r="G366" s="185">
        <v>2020</v>
      </c>
      <c r="H366" s="100">
        <f t="shared" ref="H366:H367" si="98">+I366+L366+M366</f>
        <v>1100</v>
      </c>
      <c r="I366" s="100">
        <f t="shared" ref="I366:I367" si="99">J366+K366</f>
        <v>1100</v>
      </c>
      <c r="J366" s="100"/>
      <c r="K366" s="100">
        <f>F366</f>
        <v>1100</v>
      </c>
      <c r="L366" s="100"/>
      <c r="M366" s="100">
        <v>0</v>
      </c>
      <c r="N366" s="100">
        <v>0</v>
      </c>
      <c r="O366" s="112">
        <v>861.7</v>
      </c>
      <c r="P366" s="119">
        <v>458.1</v>
      </c>
      <c r="Q366" s="58">
        <f t="shared" si="89"/>
        <v>1319.8000000000002</v>
      </c>
      <c r="R366" s="51">
        <v>100</v>
      </c>
      <c r="S366" s="51" t="s">
        <v>410</v>
      </c>
      <c r="T366" s="168">
        <v>1319.8</v>
      </c>
      <c r="U366" s="190">
        <f t="shared" si="97"/>
        <v>219.79999999999995</v>
      </c>
      <c r="V366" s="79">
        <f>F366-T366</f>
        <v>-219.79999999999995</v>
      </c>
      <c r="W366" s="70"/>
    </row>
    <row r="367" spans="1:25" ht="51" customHeight="1" outlineLevel="1" collapsed="1" x14ac:dyDescent="0.25">
      <c r="A367" s="1">
        <v>141</v>
      </c>
      <c r="B367" s="1">
        <f>B366+1</f>
        <v>346</v>
      </c>
      <c r="C367" s="2" t="s">
        <v>322</v>
      </c>
      <c r="D367" s="103" t="s">
        <v>431</v>
      </c>
      <c r="E367" s="4" t="s">
        <v>321</v>
      </c>
      <c r="F367" s="168">
        <v>1900</v>
      </c>
      <c r="G367" s="185">
        <v>2020</v>
      </c>
      <c r="H367" s="100">
        <f t="shared" si="98"/>
        <v>1900</v>
      </c>
      <c r="I367" s="100">
        <f t="shared" si="99"/>
        <v>1900</v>
      </c>
      <c r="J367" s="100"/>
      <c r="K367" s="100">
        <f>F367</f>
        <v>1900</v>
      </c>
      <c r="L367" s="100"/>
      <c r="M367" s="100">
        <v>0</v>
      </c>
      <c r="N367" s="59"/>
      <c r="O367" s="57">
        <v>0</v>
      </c>
      <c r="P367" s="119">
        <v>1895</v>
      </c>
      <c r="Q367" s="58">
        <f t="shared" si="89"/>
        <v>1895</v>
      </c>
      <c r="R367" s="51">
        <v>100</v>
      </c>
      <c r="S367" s="51" t="s">
        <v>410</v>
      </c>
      <c r="T367" s="168">
        <v>1895</v>
      </c>
      <c r="U367" s="190">
        <f t="shared" si="97"/>
        <v>-5</v>
      </c>
      <c r="V367" s="79">
        <f>F367-T367</f>
        <v>5</v>
      </c>
      <c r="W367" s="76"/>
    </row>
    <row r="368" spans="1:25" ht="27.6" hidden="1" outlineLevel="2" x14ac:dyDescent="0.3">
      <c r="A368" s="1"/>
      <c r="B368" s="22"/>
      <c r="C368" s="23" t="s">
        <v>160</v>
      </c>
      <c r="D368" s="24"/>
      <c r="E368" s="24"/>
      <c r="F368" s="34"/>
      <c r="G368" s="33"/>
      <c r="H368" s="34"/>
      <c r="I368" s="34"/>
      <c r="J368" s="34"/>
      <c r="K368" s="34"/>
      <c r="L368" s="34"/>
      <c r="M368" s="34"/>
      <c r="N368" s="34"/>
      <c r="O368" s="34"/>
      <c r="P368" s="122"/>
      <c r="Q368" s="122"/>
      <c r="R368" s="122"/>
      <c r="S368" s="122"/>
      <c r="T368" s="122"/>
      <c r="U368" s="122"/>
      <c r="V368" s="122"/>
      <c r="W368" s="70"/>
    </row>
    <row r="369" spans="1:115" ht="69" hidden="1" outlineLevel="2" x14ac:dyDescent="0.3">
      <c r="A369" s="1"/>
      <c r="B369" s="97">
        <f>B367+1</f>
        <v>347</v>
      </c>
      <c r="C369" s="102" t="s">
        <v>161</v>
      </c>
      <c r="D369" s="103" t="s">
        <v>436</v>
      </c>
      <c r="E369" s="99" t="s">
        <v>14</v>
      </c>
      <c r="F369" s="100">
        <v>8200</v>
      </c>
      <c r="G369" s="128">
        <v>2020</v>
      </c>
      <c r="H369" s="100">
        <f t="shared" si="96"/>
        <v>8200</v>
      </c>
      <c r="I369" s="100">
        <f t="shared" ref="I369:I378" si="100">J369+K369</f>
        <v>0</v>
      </c>
      <c r="J369" s="100"/>
      <c r="K369" s="100"/>
      <c r="L369" s="100"/>
      <c r="M369" s="100">
        <v>8200</v>
      </c>
      <c r="N369" s="100" t="s">
        <v>16</v>
      </c>
      <c r="O369" s="99">
        <v>814.46600000000001</v>
      </c>
      <c r="P369" s="99">
        <v>0</v>
      </c>
      <c r="Q369" s="99">
        <f t="shared" si="89"/>
        <v>814.46600000000001</v>
      </c>
      <c r="R369" s="51">
        <v>0</v>
      </c>
      <c r="S369" s="51">
        <v>0</v>
      </c>
      <c r="T369" s="85"/>
      <c r="U369" s="111" t="s">
        <v>405</v>
      </c>
      <c r="V369" s="79">
        <f>F369-T369</f>
        <v>8200</v>
      </c>
      <c r="W369" s="70"/>
    </row>
    <row r="370" spans="1:115" ht="45" outlineLevel="2" x14ac:dyDescent="0.25">
      <c r="A370" s="1">
        <v>142</v>
      </c>
      <c r="B370" s="1">
        <f>B369+1</f>
        <v>348</v>
      </c>
      <c r="C370" s="2" t="s">
        <v>203</v>
      </c>
      <c r="D370" s="103" t="s">
        <v>436</v>
      </c>
      <c r="E370" s="4" t="s">
        <v>14</v>
      </c>
      <c r="F370" s="168">
        <v>299.25700000000001</v>
      </c>
      <c r="G370" s="3">
        <v>2020</v>
      </c>
      <c r="H370" s="100">
        <f>I370+L370+M370</f>
        <v>299.25700000000001</v>
      </c>
      <c r="I370" s="100">
        <f>J370+K370</f>
        <v>0</v>
      </c>
      <c r="J370" s="100"/>
      <c r="K370" s="100"/>
      <c r="L370" s="100"/>
      <c r="M370" s="100">
        <f>F370</f>
        <v>299.25700000000001</v>
      </c>
      <c r="N370" s="100" t="s">
        <v>16</v>
      </c>
      <c r="O370" s="99">
        <v>0</v>
      </c>
      <c r="P370" s="99">
        <v>299.25700000000001</v>
      </c>
      <c r="Q370" s="99">
        <f t="shared" si="89"/>
        <v>299.25700000000001</v>
      </c>
      <c r="R370" s="51">
        <v>100</v>
      </c>
      <c r="S370" s="51" t="s">
        <v>410</v>
      </c>
      <c r="T370" s="168">
        <v>274.55399999999997</v>
      </c>
      <c r="U370" s="190">
        <f>T370-F370</f>
        <v>-24.703000000000031</v>
      </c>
      <c r="V370" s="79">
        <f>F370-T370</f>
        <v>24.703000000000031</v>
      </c>
      <c r="W370" s="70"/>
    </row>
    <row r="371" spans="1:115" s="28" customFormat="1" ht="56.45" hidden="1" customHeight="1" outlineLevel="1" collapsed="1" x14ac:dyDescent="0.3">
      <c r="B371" s="97">
        <f>B370+1</f>
        <v>349</v>
      </c>
      <c r="C371" s="102" t="s">
        <v>162</v>
      </c>
      <c r="D371" s="108" t="s">
        <v>18</v>
      </c>
      <c r="E371" s="99" t="s">
        <v>18</v>
      </c>
      <c r="F371" s="100">
        <v>5700</v>
      </c>
      <c r="G371" s="128">
        <v>2020</v>
      </c>
      <c r="H371" s="100">
        <f t="shared" si="96"/>
        <v>5700</v>
      </c>
      <c r="I371" s="100">
        <f t="shared" si="100"/>
        <v>0</v>
      </c>
      <c r="J371" s="100"/>
      <c r="K371" s="100"/>
      <c r="L371" s="100"/>
      <c r="M371" s="100">
        <v>5700</v>
      </c>
      <c r="N371" s="59"/>
      <c r="O371" s="99">
        <v>0</v>
      </c>
      <c r="P371" s="99">
        <v>0</v>
      </c>
      <c r="Q371" s="99">
        <f t="shared" si="89"/>
        <v>0</v>
      </c>
      <c r="R371" s="51">
        <v>0</v>
      </c>
      <c r="S371" s="51">
        <v>0</v>
      </c>
      <c r="T371" s="85"/>
      <c r="U371" s="111" t="s">
        <v>405</v>
      </c>
      <c r="V371" s="79">
        <f>F371-T371</f>
        <v>5700</v>
      </c>
      <c r="W371" s="76"/>
      <c r="X371" s="70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</row>
    <row r="372" spans="1:115" ht="24.95" hidden="1" customHeight="1" outlineLevel="2" x14ac:dyDescent="0.3">
      <c r="B372" s="22"/>
      <c r="C372" s="23" t="s">
        <v>163</v>
      </c>
      <c r="D372" s="24"/>
      <c r="E372" s="24"/>
      <c r="F372" s="34"/>
      <c r="G372" s="33"/>
      <c r="H372" s="34"/>
      <c r="I372" s="34"/>
      <c r="J372" s="34"/>
      <c r="K372" s="34"/>
      <c r="L372" s="34"/>
      <c r="M372" s="34"/>
      <c r="N372" s="34"/>
      <c r="O372" s="34"/>
      <c r="P372" s="122"/>
      <c r="Q372" s="122"/>
      <c r="R372" s="122"/>
      <c r="S372" s="122"/>
      <c r="T372" s="122"/>
      <c r="U372" s="122"/>
      <c r="V372" s="122"/>
      <c r="W372" s="70"/>
    </row>
    <row r="373" spans="1:115" ht="27.6" hidden="1" outlineLevel="2" x14ac:dyDescent="0.3">
      <c r="B373" s="1">
        <f>B371+1</f>
        <v>350</v>
      </c>
      <c r="C373" s="2" t="s">
        <v>164</v>
      </c>
      <c r="D373" s="4"/>
      <c r="E373" s="4" t="s">
        <v>14</v>
      </c>
      <c r="F373" s="20"/>
      <c r="G373" s="19" t="s">
        <v>15</v>
      </c>
      <c r="H373" s="20">
        <f t="shared" si="96"/>
        <v>0</v>
      </c>
      <c r="I373" s="20">
        <f t="shared" si="100"/>
        <v>0</v>
      </c>
      <c r="J373" s="20"/>
      <c r="K373" s="20"/>
      <c r="L373" s="20"/>
      <c r="M373" s="20"/>
      <c r="N373" s="20" t="s">
        <v>16</v>
      </c>
      <c r="O373" s="51"/>
      <c r="P373" s="116"/>
      <c r="Q373" s="58">
        <f t="shared" si="89"/>
        <v>0</v>
      </c>
      <c r="R373" s="51"/>
      <c r="S373" s="51"/>
      <c r="T373" s="85"/>
      <c r="U373" s="78"/>
      <c r="V373" s="79">
        <f t="shared" ref="V373:V378" si="101">F373-T373</f>
        <v>0</v>
      </c>
      <c r="W373" s="70"/>
    </row>
    <row r="374" spans="1:115" ht="41.45" hidden="1" outlineLevel="2" x14ac:dyDescent="0.3">
      <c r="B374" s="1">
        <f>B373+1</f>
        <v>351</v>
      </c>
      <c r="C374" s="2" t="s">
        <v>165</v>
      </c>
      <c r="D374" s="4"/>
      <c r="E374" s="4" t="s">
        <v>14</v>
      </c>
      <c r="F374" s="20"/>
      <c r="G374" s="19" t="s">
        <v>15</v>
      </c>
      <c r="H374" s="20">
        <v>0</v>
      </c>
      <c r="I374" s="20">
        <f t="shared" si="100"/>
        <v>0</v>
      </c>
      <c r="J374" s="20"/>
      <c r="K374" s="20"/>
      <c r="L374" s="20"/>
      <c r="M374" s="20"/>
      <c r="N374" s="20" t="s">
        <v>16</v>
      </c>
      <c r="O374" s="51"/>
      <c r="P374" s="116"/>
      <c r="Q374" s="58">
        <f t="shared" si="89"/>
        <v>0</v>
      </c>
      <c r="R374" s="51"/>
      <c r="S374" s="51"/>
      <c r="T374" s="85"/>
      <c r="U374" s="78"/>
      <c r="V374" s="79">
        <f t="shared" si="101"/>
        <v>0</v>
      </c>
      <c r="W374" s="70"/>
    </row>
    <row r="375" spans="1:115" ht="55.15" hidden="1" outlineLevel="2" x14ac:dyDescent="0.3">
      <c r="B375" s="97">
        <f>B374+1</f>
        <v>352</v>
      </c>
      <c r="C375" s="102" t="s">
        <v>166</v>
      </c>
      <c r="D375" s="150" t="s">
        <v>423</v>
      </c>
      <c r="E375" s="99" t="s">
        <v>14</v>
      </c>
      <c r="F375" s="100">
        <v>3500</v>
      </c>
      <c r="G375" s="128" t="s">
        <v>15</v>
      </c>
      <c r="H375" s="100">
        <f t="shared" si="96"/>
        <v>3500</v>
      </c>
      <c r="I375" s="100">
        <f t="shared" si="100"/>
        <v>0</v>
      </c>
      <c r="J375" s="100"/>
      <c r="K375" s="100"/>
      <c r="L375" s="100">
        <v>3150</v>
      </c>
      <c r="M375" s="100">
        <v>350</v>
      </c>
      <c r="N375" s="100" t="s">
        <v>16</v>
      </c>
      <c r="O375" s="57"/>
      <c r="P375" s="119"/>
      <c r="Q375" s="58">
        <f t="shared" si="89"/>
        <v>0</v>
      </c>
      <c r="R375" s="51"/>
      <c r="S375" s="51"/>
      <c r="T375" s="85"/>
      <c r="U375" s="111" t="s">
        <v>405</v>
      </c>
      <c r="V375" s="79">
        <f t="shared" si="101"/>
        <v>3500</v>
      </c>
      <c r="W375" s="70"/>
    </row>
    <row r="376" spans="1:115" ht="69" hidden="1" outlineLevel="2" x14ac:dyDescent="0.3">
      <c r="B376" s="97">
        <f>B375+1</f>
        <v>353</v>
      </c>
      <c r="C376" s="102" t="s">
        <v>167</v>
      </c>
      <c r="D376" s="150" t="s">
        <v>423</v>
      </c>
      <c r="E376" s="99" t="s">
        <v>14</v>
      </c>
      <c r="F376" s="100">
        <v>3000</v>
      </c>
      <c r="G376" s="128" t="s">
        <v>15</v>
      </c>
      <c r="H376" s="100">
        <f t="shared" si="96"/>
        <v>3000</v>
      </c>
      <c r="I376" s="100">
        <f t="shared" si="100"/>
        <v>0</v>
      </c>
      <c r="J376" s="100"/>
      <c r="K376" s="100"/>
      <c r="L376" s="100">
        <v>2700</v>
      </c>
      <c r="M376" s="100">
        <v>300</v>
      </c>
      <c r="N376" s="100" t="s">
        <v>16</v>
      </c>
      <c r="O376" s="57"/>
      <c r="P376" s="119"/>
      <c r="Q376" s="58">
        <f t="shared" si="89"/>
        <v>0</v>
      </c>
      <c r="R376" s="51"/>
      <c r="S376" s="51"/>
      <c r="T376" s="85"/>
      <c r="U376" s="111" t="s">
        <v>405</v>
      </c>
      <c r="V376" s="79">
        <f t="shared" si="101"/>
        <v>3000</v>
      </c>
      <c r="W376" s="70"/>
    </row>
    <row r="377" spans="1:115" ht="55.15" hidden="1" outlineLevel="2" x14ac:dyDescent="0.3">
      <c r="B377" s="97">
        <f>B376+1</f>
        <v>354</v>
      </c>
      <c r="C377" s="102" t="s">
        <v>168</v>
      </c>
      <c r="D377" s="103" t="s">
        <v>18</v>
      </c>
      <c r="E377" s="99" t="s">
        <v>18</v>
      </c>
      <c r="F377" s="100">
        <v>4000</v>
      </c>
      <c r="G377" s="128" t="s">
        <v>15</v>
      </c>
      <c r="H377" s="100">
        <f t="shared" si="96"/>
        <v>4000</v>
      </c>
      <c r="I377" s="100">
        <f t="shared" si="100"/>
        <v>0</v>
      </c>
      <c r="J377" s="100"/>
      <c r="K377" s="100"/>
      <c r="L377" s="100">
        <v>3600</v>
      </c>
      <c r="M377" s="100">
        <v>400</v>
      </c>
      <c r="N377" s="100" t="s">
        <v>16</v>
      </c>
      <c r="O377" s="57" t="s">
        <v>16</v>
      </c>
      <c r="P377" s="119"/>
      <c r="Q377" s="58">
        <f t="shared" si="89"/>
        <v>0</v>
      </c>
      <c r="R377" s="51"/>
      <c r="S377" s="51" t="s">
        <v>411</v>
      </c>
      <c r="T377" s="85"/>
      <c r="U377" s="111" t="s">
        <v>430</v>
      </c>
      <c r="V377" s="79">
        <f t="shared" si="101"/>
        <v>4000</v>
      </c>
      <c r="W377" s="70"/>
    </row>
    <row r="378" spans="1:115" s="8" customFormat="1" ht="55.15" hidden="1" x14ac:dyDescent="0.3">
      <c r="B378" s="158">
        <f>B377+1</f>
        <v>355</v>
      </c>
      <c r="C378" s="159" t="s">
        <v>169</v>
      </c>
      <c r="D378" s="150" t="s">
        <v>423</v>
      </c>
      <c r="E378" s="160" t="s">
        <v>20</v>
      </c>
      <c r="F378" s="161">
        <v>4000</v>
      </c>
      <c r="G378" s="162" t="s">
        <v>15</v>
      </c>
      <c r="H378" s="100">
        <f t="shared" si="96"/>
        <v>4000</v>
      </c>
      <c r="I378" s="100">
        <f t="shared" si="100"/>
        <v>0</v>
      </c>
      <c r="J378" s="100"/>
      <c r="K378" s="100"/>
      <c r="L378" s="100">
        <v>3600</v>
      </c>
      <c r="M378" s="100">
        <v>400</v>
      </c>
      <c r="N378" s="100" t="s">
        <v>16</v>
      </c>
      <c r="O378" s="152"/>
      <c r="P378" s="153"/>
      <c r="Q378" s="58">
        <f t="shared" si="89"/>
        <v>0</v>
      </c>
      <c r="R378" s="56"/>
      <c r="S378" s="56"/>
      <c r="T378" s="163"/>
      <c r="U378" s="164" t="s">
        <v>405</v>
      </c>
      <c r="V378" s="79">
        <f t="shared" si="101"/>
        <v>4000</v>
      </c>
      <c r="W378" s="83"/>
      <c r="X378" s="83"/>
    </row>
    <row r="379" spans="1:115" s="8" customFormat="1" x14ac:dyDescent="0.25">
      <c r="A379" s="56"/>
      <c r="B379" s="51"/>
      <c r="C379" s="179" t="s">
        <v>439</v>
      </c>
      <c r="D379" s="5"/>
      <c r="E379" s="165"/>
      <c r="F379" s="180">
        <f>SUBTOTAL(9,F21:F370)</f>
        <v>103809.11309</v>
      </c>
      <c r="G379" s="56"/>
      <c r="H379" s="9"/>
      <c r="I379" s="9"/>
      <c r="J379" s="5"/>
      <c r="K379" s="5"/>
      <c r="L379" s="5"/>
      <c r="M379" s="5"/>
      <c r="N379" s="5"/>
      <c r="P379" s="123"/>
      <c r="T379" s="180">
        <f>SUBTOTAL(9,T21:T370)</f>
        <v>100149.07146000005</v>
      </c>
      <c r="U379" s="180">
        <f>SUBTOTAL(9,U21:U370)</f>
        <v>-3660.0416300000002</v>
      </c>
      <c r="X379" s="83"/>
    </row>
    <row r="380" spans="1:115" s="40" customFormat="1" ht="20.25" x14ac:dyDescent="0.3">
      <c r="B380" s="5"/>
      <c r="C380" s="5"/>
      <c r="D380" s="5"/>
      <c r="E380" s="7"/>
      <c r="F380" s="13"/>
      <c r="G380" s="8"/>
      <c r="H380" s="9"/>
      <c r="I380" s="9"/>
      <c r="J380" s="5"/>
      <c r="K380" s="5"/>
      <c r="L380" s="5"/>
      <c r="M380" s="5"/>
      <c r="P380" s="124"/>
      <c r="X380" s="91"/>
    </row>
    <row r="381" spans="1:115" ht="20.25" x14ac:dyDescent="0.3">
      <c r="B381" s="40"/>
      <c r="C381" s="157" t="s">
        <v>260</v>
      </c>
      <c r="D381" s="40"/>
      <c r="E381" s="41"/>
      <c r="F381" s="40" t="s">
        <v>446</v>
      </c>
      <c r="G381" s="40"/>
      <c r="H381" s="42"/>
      <c r="I381" s="42"/>
      <c r="J381" s="40"/>
      <c r="K381" s="40"/>
      <c r="L381" s="40"/>
      <c r="M381" s="43" t="s">
        <v>367</v>
      </c>
    </row>
  </sheetData>
  <autoFilter ref="B12:V378">
    <filterColumn colId="19">
      <filters>
        <filter val="100,00"/>
      </filters>
    </filterColumn>
  </autoFilter>
  <sortState ref="C163:N199">
    <sortCondition descending="1" ref="F162:F174"/>
  </sortState>
  <mergeCells count="24">
    <mergeCell ref="A9:A11"/>
    <mergeCell ref="B6:S7"/>
    <mergeCell ref="S9:S11"/>
    <mergeCell ref="O10:O11"/>
    <mergeCell ref="F9:F11"/>
    <mergeCell ref="P10:P11"/>
    <mergeCell ref="O9:Q9"/>
    <mergeCell ref="Q10:Q11"/>
    <mergeCell ref="R9:R11"/>
    <mergeCell ref="V10:V11"/>
    <mergeCell ref="B310:C310"/>
    <mergeCell ref="G9:G11"/>
    <mergeCell ref="H9:N9"/>
    <mergeCell ref="H10:H11"/>
    <mergeCell ref="I10:K10"/>
    <mergeCell ref="L10:L11"/>
    <mergeCell ref="M10:M11"/>
    <mergeCell ref="N10:N11"/>
    <mergeCell ref="B9:B11"/>
    <mergeCell ref="C9:C11"/>
    <mergeCell ref="D9:D11"/>
    <mergeCell ref="E9:E11"/>
    <mergeCell ref="U9:U11"/>
    <mergeCell ref="T9:T11"/>
  </mergeCells>
  <pageMargins left="1.1811023622047245" right="0.39370078740157483" top="0.78740157480314965" bottom="0.78740157480314965" header="0.31496062992125984" footer="0.31496062992125984"/>
  <pageSetup paperSize="9" scale="6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2020-2021</vt:lpstr>
      <vt:lpstr>Лист1</vt:lpstr>
      <vt:lpstr>'2020-2021'!Заголовки_для_печати</vt:lpstr>
      <vt:lpstr>'2020-2021'!Область_печати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Ekonomika</dc:creator>
  <cp:lastModifiedBy>Ekonomika-2</cp:lastModifiedBy>
  <cp:lastPrinted>2021-06-23T12:23:17Z</cp:lastPrinted>
  <dcterms:created xsi:type="dcterms:W3CDTF">2020-01-20T11:58:53Z</dcterms:created>
  <dcterms:modified xsi:type="dcterms:W3CDTF">2021-06-23T12:46:28Z</dcterms:modified>
</cp:coreProperties>
</file>