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430" tabRatio="73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<sst xmlns="http://schemas.openxmlformats.org/spreadsheetml/2006/main" count="175" uniqueCount="152">
  <si>
    <t xml:space="preserve">здійснення технічного нагляду за проведенням робіт з капітального ремонту дороги по вул. Островського (від вул.Польова до пров. Жовтневий) в м.Буча Київської області </t>
  </si>
  <si>
    <t xml:space="preserve">проектно-вишукувальні роботи коригування кошторисної документації «капітальний ремонт щодо покращення енергозбереження Бучанської спеціалізованої загальноосвітньої школи І-ІІІ ступенів №5 з поглибленим вивченням іноземних мов по вул. Вокзальна,104 в м.Буча  Київської області </t>
  </si>
  <si>
    <t>проведення експертизи кошторисної документації «Капітальний ремонт щодо покращення енергозбереження Бучанської спеціалізованої загальноосвітньої школи І-ІІІ ступенів №5 з поглибленим вивченням іноземних мов по вул. Вокзальна,104 в м.Буча  Київської області</t>
  </si>
  <si>
    <t xml:space="preserve">капітальний ремонт покрівлі житлового будинку по вул. Островського,34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</si>
  <si>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Островського,34 в м.Буча Київської області </t>
  </si>
  <si>
    <t xml:space="preserve">капітальний ремонт покрівлі житлового будинку по вул. Островського,36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</si>
  <si>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Островського,36 в м.Буча Київської області </t>
  </si>
  <si>
    <t xml:space="preserve">капітальний ремонт покрівлі житлового будинку по вул. Енергетиків,19 в м.Буча Київської області </t>
  </si>
  <si>
    <t>здійснення технічного нагляду за проведенням робіт з капітального ремонту покрівлі житлового будинку по вул. Енергетиків,19 в м.Буча Київської області</t>
  </si>
  <si>
    <t xml:space="preserve">капітальний ремонт покрівлі житлового будинку по вул. Енергетиків,19-А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</si>
  <si>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Енергетиків,19-А в м.Буча Київської області </t>
  </si>
  <si>
    <t xml:space="preserve">капітальний ремонт покрівлі житлового будинку по вул. Енергетиків,14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</si>
  <si>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Енергетиків,14 в м.Буча Київської області </t>
  </si>
  <si>
    <t xml:space="preserve">капітальний ремонт покрівлі житлового будинку по бульвару Б.Хмельницького,4 в м.Буча Київської області  (1 під’їзд) </t>
  </si>
  <si>
    <t xml:space="preserve">здійснення технічного нагляду за проведенням робіт з капітального ремонту покрівлі житлового будинку по бульвару Б.Хмельницького,4 в м.Буча Київської області  (1 під’їзд) </t>
  </si>
  <si>
    <t xml:space="preserve">капітальний ремонт внутрішніх інженерних комунікацій будівлі амбулаторії загальної практики -  сімейної медицини по вул. Склозаводській,7 в м.Буча Київської області (залишок медичної субвенції по ЗФ) </t>
  </si>
  <si>
    <t>Капітальні видатки на придбання підручників і посібників загальноосвітніх навчальних заклоадів длля учнів 4 та  7 класів (за рахунок залишку коштів, якій скоався на початок року - освітня субвенція)</t>
  </si>
  <si>
    <t>будівництво гімназії  на 14 класів по вул. Вишнева в м.Буча Київської області (співфінансування)</t>
  </si>
  <si>
    <t>Проектно-вишукувальні роботи  по реконструкції житлового будинку по вул. Києво-Мироцька,104-Б в м.Буча Київської обасті (утеплення фасадів та заміна покриття даху) (2 черга)</t>
  </si>
  <si>
    <t>капітальний ремонт приміщень будівлі ЗОШ №1</t>
  </si>
  <si>
    <t>капітальний ремонт приміщень будівлі ЗОШ №2</t>
  </si>
  <si>
    <t>капітальний ремонт мереж зовнішнього освітлення по вул. островського (від вул. Польової до пров. Жовтневого) в м.Буча</t>
  </si>
  <si>
    <t>капітальний ремонт асфальтного покриття по вул. Енергетиків в м.Буча</t>
  </si>
  <si>
    <t>здійснення технічного нагляду за проведенням робіт з капітального ремонту асфальтного покриття по вул. Енергетиків в м.Буча</t>
  </si>
  <si>
    <t>% виконання</t>
  </si>
  <si>
    <t xml:space="preserve">капітальний ремонт пішохідної зони по вул. Енергетиків в м.Буча </t>
  </si>
  <si>
    <t xml:space="preserve">здійснення технічного нагляду за проведенням робіт з капітального ремонту мереж зовнішнього освітлення по вул. Островського (від вул. Польової до пров. Жовтневого) в м.Буча </t>
  </si>
  <si>
    <t>ІНФОРМАЦІЯ</t>
  </si>
  <si>
    <t>щодо виконання Програми соціально-економічного та культурного розвитку</t>
  </si>
  <si>
    <t>№ пп</t>
  </si>
  <si>
    <t>КФК</t>
  </si>
  <si>
    <t>Перелік об'єктів</t>
  </si>
  <si>
    <t>БУЧАНСЬКА МІСЬКА РАДА</t>
  </si>
  <si>
    <t>Передача із ЗФ до СФ</t>
  </si>
  <si>
    <t>З бюджету розвитку</t>
  </si>
  <si>
    <t>КАПІТАЛЬНИЙ РЕМОНТ ЖИТЛОВОГО ФОНДУ</t>
  </si>
  <si>
    <t>Разом по розділу "КАПІТАЛЬНИЙ РЕМОНТ ЖИТЛОВОГО ФОНДУ"</t>
  </si>
  <si>
    <t>БЛАГОУСТРІЙ</t>
  </si>
  <si>
    <t>Благоустрій міст, селищ</t>
  </si>
  <si>
    <t>з бюджету розвитку</t>
  </si>
  <si>
    <t>Послуги в рослинництві</t>
  </si>
  <si>
    <t>Придбання секцій огорожі, зупинки автобусні металеві</t>
  </si>
  <si>
    <t>Придбання дитячого майданчика</t>
  </si>
  <si>
    <t>Разом по розділу "БЛАГОУСТРІЙ"</t>
  </si>
  <si>
    <t>КАПІТАЛЬНІ ВКЛАДЕННЯ</t>
  </si>
  <si>
    <t>Поповнення маиеріально-технічної бази поліклініки</t>
  </si>
  <si>
    <t>ЗЕМЛЕУСТРІЙ</t>
  </si>
  <si>
    <t xml:space="preserve">Проведення експертної грошової оцінки земельних ділянок комунальної власності по м.Буча </t>
  </si>
  <si>
    <t>Разом по розділу "ЗЕМЛЕУСТРІЙ"</t>
  </si>
  <si>
    <t>Разом по розділу "РЕМОНТ ТА УТРИМАННЯ ДОРІГ"</t>
  </si>
  <si>
    <t>Внесок у статутний капітал КП "Бучанське УЖКГ"</t>
  </si>
  <si>
    <t>Капітальні трансферти КП "Бучанське УЖКГ"  (180409)</t>
  </si>
  <si>
    <t>Разом по розділу "Внески органів місцевого самоврядування у статутний капітал КП "Бучанське УЖКГ""</t>
  </si>
  <si>
    <t>Разом по розділу "Інші субвенції"</t>
  </si>
  <si>
    <t xml:space="preserve">ОХОРОНА НАВКОЛИШНЬОГО ПРИРОДНОГО СЕРЕДОВИЩА </t>
  </si>
  <si>
    <t>Разом по розділу "ОХОРОНА НАВКОЛИШНЬОГО ПРИРОДНОГО СЕРЕДОВИЩА"</t>
  </si>
  <si>
    <t>ВСЬОГО видатків</t>
  </si>
  <si>
    <t>КЕКВ</t>
  </si>
  <si>
    <t>Будівництво гімназії на 14 класів по вул. Вишнева в м.Буча Київської області (співфінансування)</t>
  </si>
  <si>
    <t>010116</t>
  </si>
  <si>
    <t>Капітальні видатки</t>
  </si>
  <si>
    <t>Проектно-вишукувальні роботи по реконструкції житлового будинку по  вул. Тарасівська,6 в м.Буча Київської області (утеплення фасадів та заміна покриття даху)</t>
  </si>
  <si>
    <t>Проектно-вишукувальні роботи по реконструкції житлового будинку по  вул. Тарасівська,8 в м.Буча Київської області (утеплення фасадів та заміна покриття даху)</t>
  </si>
  <si>
    <t>Проектно-вишукувальні роботи по реконструкції житлового будинку по  вул. Тарасівська,10 в м.Буча Київської області (утеплення фасадів та заміна покриття даху)</t>
  </si>
  <si>
    <t>Капітальний ремонт покрівлі 9-поверхового житлового будинку по вул. Вокзальна,101 в м.Буча Київської області</t>
  </si>
  <si>
    <t>Здійснення технічного нагляду за проведенням робіт по капітальному ремонту покрівлі 9-поверхового житлового будинку по вул. Вокзальна,101 в м.Буча Київської області</t>
  </si>
  <si>
    <t>Роботи з розроблення проектної документації "Реконструкція перехрестя вул. Вокзальна, вул. Чкалова та вул. Інститутська в м.Буча Київської області</t>
  </si>
  <si>
    <t>Роботи з розроблення проектної документації "Реконструкція бульвару Б.Хмельницького та вул. Енергетиків в м.Буча Київської області</t>
  </si>
  <si>
    <t>Роботи з розроблення проектної документації "Капітальний ремонт дороги по вул. Мельниківській (від вул. Вокзальної до садиби №28 по вул.Мельниківській в м.Буча Київської області</t>
  </si>
  <si>
    <t>Проектно-вишукувальні роботи по капітальному ремонту гуртожитку по вул. Склозаводській,1 в м.Буча Київської області (2 черга)</t>
  </si>
  <si>
    <t>Капітальний ремонт гуртожитку по вул. Кірова,90 в м.Буча Київської області</t>
  </si>
  <si>
    <t>капітальний ремонт  гуртожитку по вул. Склозаводській,1 в м.Буча Київської області (2 черга)</t>
  </si>
  <si>
    <t>реконструкція житлового будинку по  вул. Тарасівська,6 в м.Буча Київської області (утеплення фасадів та заміна покриття даху)</t>
  </si>
  <si>
    <t>Реконструкція житлового будинку по  вул. Тарасівська,8 в м.Буча Київської області (утеплення фасадів та заміна покриття даху)</t>
  </si>
  <si>
    <t>Реконструкція житлового будинку по  вул. Тарасівська,10 в м.Буча Київської області (утеплення фасадів та заміна покриття даху)</t>
  </si>
  <si>
    <t xml:space="preserve">Реконструкція житлового будинку по вул. Києво-Мироцька,104-Б в м.Буча Київської обасті (утеплення фасадів та заміна покриття даху) І черга </t>
  </si>
  <si>
    <t>Реконструкція житлового фонду м.Буча  - утеплення фасадів та заміна покриття даху багатоповерхових житлових будинків. Житловий будинок по вул. Водопровідній,60 (коригування робочого проекту)</t>
  </si>
  <si>
    <t>Реконструкція житлового фонду м.Буча  - утеплення фасадів та заміна покриття даху багатоповерхових житлових будинків. Житловий будинок по вул. Водопровідній,40 (коригування робочого проекту)</t>
  </si>
  <si>
    <t>Реконструкція житлового фонду м.Буча  - утеплення фасадів та заміна покриття даху багатоповерхових житлових будинків. Житловий будинок по вул. Вишневецького,31</t>
  </si>
  <si>
    <t>капітальний ремонт  гуртожитку по вул. Склозаводській,1 в м.Буча Київської області (1 черга)</t>
  </si>
  <si>
    <t>Здійснення технічного нагляду за проведенням робіт по капітальному ремонту  гуртожитку по вул. Склозаводській,1 в м.Буча Київської області (2 черга)</t>
  </si>
  <si>
    <t>здійснення технічного нагляду за проведенням робіт з реконструкції житлового будинку по  вул. Тарасівська,6 в м.Буча Київської області (утеплення фасадів та заміна покриття даху)</t>
  </si>
  <si>
    <t>Здійснення технічного нагляду за проведенням робіт з реконструкції житлового будинку по  вул. Тарасівська,8 в м.Буча Київської області (утеплення фасадів та заміна покриття даху)</t>
  </si>
  <si>
    <t>Здійснення технічного нагляду за проведенням робіт з реконструкції житлового будинку по  вул. Тарасівська,10 в м.Буча Київської області (утеплення фасадів та заміна покриття даху)</t>
  </si>
  <si>
    <t xml:space="preserve">Здійснення технічного нагляду за проведенням робіт по реконструкції житлового будинку по вул. Києво-Мироцька,104-Б в м.Буча Київської обасті (утеплення фасадів та заміна покриття даху) І черга </t>
  </si>
  <si>
    <t xml:space="preserve">Реконструкція житлового будинку по вул. Києво-Мироцька,104-Б в м.Буча Київської області (утеплення фасадів та заміна покриття даху) ІІ черга  </t>
  </si>
  <si>
    <t xml:space="preserve">проектно-вишукувальні роботи по будівництву спортивного блоку в комплексі з будівлями загальноосвітньої школи №2 по вул. Шевченка,14 в м.Буча Київської області (коригування кошторисної документації)  </t>
  </si>
  <si>
    <t>капітальний ремонт тротуару по вул. Тарасівській в м.Буча Київської області</t>
  </si>
  <si>
    <t xml:space="preserve">здійснення технічного нагляду за проведенням робіт з капітального ремонту  тротуару по вул. Тарасівській в м.Буча Київської області </t>
  </si>
  <si>
    <t xml:space="preserve">Розробка проектної документації по реконструкції вхідної групи міського цвинтаря по вул. Депутатській в м.Буча Київської області </t>
  </si>
  <si>
    <t xml:space="preserve">Розробка проектної документації по капітальному ремонту прибудинкової території будинку по вул. Островського,36 в м.Буча Київської області </t>
  </si>
  <si>
    <t xml:space="preserve">розробка проектної документації по реконструкції житлового фонду по вул. Енергетиків,2 в м.Буча (утеплення фасадів та заміна покриття даху) </t>
  </si>
  <si>
    <t>Проектно-вишукувальні роботи  по реконструкції житлового будинку по вул. Києво-Мироцька,104-Б в м.Буча Київської обасті (утеплення фасадів та заміна покриття даху) (1 черга)</t>
  </si>
  <si>
    <t xml:space="preserve">капітальний ремонт приміщень фтизіатричного кабінету Бучанської міської поліклініки в м.Буча по вул. Шевченка,52 </t>
  </si>
  <si>
    <t>здійснення технічного нагляду за проведенням робіт по капітальному ремонту приміщень фтизіатричного кабінету Бучанської міської поліклініки в м.Буча по вул. Шевченка,52</t>
  </si>
  <si>
    <t>розроблення проектної документації по капітальному ремонту будівлі загальноосвітньої  школи №2 по вул. Шевченка,14 в м.Буча Київської області (утеплення фасадів  та заміна покриття даху)</t>
  </si>
  <si>
    <t xml:space="preserve">проектно-вишукувальні роботи по реконструкції приміщень першого поверху адміністративної будівлі по вул. Енергетиків,12 в м.Буча для облаштування центру надання адміністративних послуг за принципом «Єдиного вікна» </t>
  </si>
  <si>
    <t xml:space="preserve">експертиза проектно-кошторисної документації по реконструкції з добудовою загальноосвітньої школи №1 І-ІІІ ступенів по вул. Малиновського,74 в м.Буча Київської області </t>
  </si>
  <si>
    <t xml:space="preserve">проектно-кошторисна документація по реконструкції дахової покрівлі навчально-виховного комплексу загальноосвітня школа І ступеня – дошкільний навчальний заклад «Берізка» по вул. Яблунська,13 в м.Буча Київської області </t>
  </si>
  <si>
    <t>Реконструкція нежитлового приміщення комунальної власності під архів по бул. Б.Хмельницького, 4, м.Буча, київської області</t>
  </si>
  <si>
    <t>технічний нагляд за роботами з реконструкції нежитлового приміщення комунальної власності під архів по бул. Б.Хмельницького, 4, м.Буча, київської області</t>
  </si>
  <si>
    <t>Капітальний ремонт будівлі ДНЗ №2 "Горобинка"  по вул.Героїв Майдану, 20-а,  в м.Буча, Київської області (утеплення фасадів)</t>
  </si>
  <si>
    <t>Проектно - вишукувальні роботи з капітального ремонту тротуару по вул. Вокзальній від №123 до №143 в м.Буча Київської області</t>
  </si>
  <si>
    <t>Капітальний ремонт тротуару по вул. Вокзальній від №123 до №143 в м.Буча Київської області</t>
  </si>
  <si>
    <t>Технічний нагляд за роботами з капітального ремонту тротуару по вул. Вокзальній від №123 до №143 в м.Буча Київської області</t>
  </si>
  <si>
    <t>Проектно - вишукувальні роботи з капітального ремонту  дороги по вул. Вокзальній (від вул. Чкалова до вул. Лісова) в м.Буча Київської області</t>
  </si>
  <si>
    <t>Капітальний ремонт дороги по вул. Вокзальній (від вул. Чкалова до вул. Лісова) в м.Буча Київської області</t>
  </si>
  <si>
    <t>Технічний нагляд за роботами з капітального ремонту дороги по вул. Вокзальній (від вул. Чкалова до вул. Лісова) в м.Буча Київської області</t>
  </si>
  <si>
    <t xml:space="preserve">Будівництво спортивного блоку в комплексі з будівлями ЗОШ №2 по вул.Шевченка,14 в м.Буча </t>
  </si>
  <si>
    <t>Капітальний ремонт міської центральної бібліотеки по вул. Енергетиків, 2 в м.Буча Київської області</t>
  </si>
  <si>
    <t>Капітальний ремонт багатоповерхового житлового будинку по вул. Склозаводській,3 в м.Буча Київської області, секція №1</t>
  </si>
  <si>
    <t>Проектно-вишукувальні роботи по капітальному ремонту гуртожитку по вул. Склозаводській,1 в м.Буча Київської області (1 черга)</t>
  </si>
  <si>
    <t xml:space="preserve">капітальний ремонт адміністративного будинку Бучанської міської ради по вул. Енергетиків,12 в м.Буча Київської області (ІІ черга) </t>
  </si>
  <si>
    <t xml:space="preserve">здійснення технічного нагляду за проведенням робіт з капітального ремонту адміністративного будинку Бучанської міської ради по вул. Енергетиків,12 в м.Буча Київської області (ІІ черга) </t>
  </si>
  <si>
    <t xml:space="preserve">проектно-вишукувальні роботи по реконструкції спортивного майданчику загальноосвітньої школи №4 по вул. Енергетиків,2 в м.Буча Київської області </t>
  </si>
  <si>
    <t xml:space="preserve">здійснення технічного нагляду за проведенням робіт по реконструкції житлового будинку по вул. Києво-Мироцька,104-Б в м.Буча Київської області (утеплення фасадів та заміна покриття даху) ІІ черга </t>
  </si>
  <si>
    <t xml:space="preserve">капітальний ремонт дороги  по вул. Островського (від вул. Польова до пров. Жовтневий) в м.Буча Київської області </t>
  </si>
  <si>
    <t>Проектно-вишукувальні роботи по реконструкції (добудови) приміщень початкових класів загальноосвітньої школи І-ІІІ ступенів №3 по вул. Вокзальна,46-А в м.Буча Київської області</t>
  </si>
  <si>
    <t>за рахунок коштів переданих з загального фонду до спеціального:</t>
  </si>
  <si>
    <t>за рахунок коштів бюджету розвитку:</t>
  </si>
  <si>
    <t>Проектні роботи по будівництву берегоукріплення існуючої водойми в районі вул.Паркова в м.Буча Київської області, з метою захисту від підтоплення прилеглих територій</t>
  </si>
  <si>
    <t>Підвищення водозабезпеченості заплавних земель р.Рокач на території м.Буча Київської області</t>
  </si>
  <si>
    <t>Капітальні трансферти органам державного управління інших рівнів (співфінансування 50%), в тому числі на придбання шкільного автобусу</t>
  </si>
  <si>
    <t>Капітальні видатки (Палаци і будинки культури, клуби та інші заклади клубного типу 110204)</t>
  </si>
  <si>
    <t>Капітальні видатки (Інші культурно-освітні заклади та заходи 110502)</t>
  </si>
  <si>
    <t>міста Буча за І півріччя 2016 року</t>
  </si>
  <si>
    <t>Капітальні видатки (придбання комп`ютерної техніки)</t>
  </si>
  <si>
    <t>ВСЬОГО цільовий фонд</t>
  </si>
  <si>
    <t>Разом по розділу "Органи місцевого самоврядування"</t>
  </si>
  <si>
    <t>Разом по розділу  "Капітальні вкладення"</t>
  </si>
  <si>
    <t>ІНШІ СУБВЕНЦІЇ</t>
  </si>
  <si>
    <t>ВСЬОГО ПО БУЧАНСЬКІЙ   МІСЬКІЙ РАДІ</t>
  </si>
  <si>
    <t>БУЧАНСЬКА МІСЬКА ПОЛІКЛІНІКА</t>
  </si>
  <si>
    <t>ВСЬОГО "Бучанська міська поліклініка"</t>
  </si>
  <si>
    <t>ЦІЛЬОВИЙ ФОНД</t>
  </si>
  <si>
    <t>Придбання саджанців дерев</t>
  </si>
  <si>
    <t>Придбання саджанців квітів</t>
  </si>
  <si>
    <t>Капітальні видатки (придбання обладнання)</t>
  </si>
  <si>
    <t>ВІДДІЛ КУЛЬТУРИ ТА СПОРТУ БМР</t>
  </si>
  <si>
    <t>ВСЬОГО "Відділ культури та спорту БМР"</t>
  </si>
  <si>
    <t>ВІДДІЛ ОСВІТИ БМР</t>
  </si>
  <si>
    <t>ВСЬОГО "Відділ освіти БМР"</t>
  </si>
  <si>
    <t>РАЗОМ ПО БЮДЖЕТУ РОЗВИТКУ</t>
  </si>
  <si>
    <t>БУДІВНИЦТВО, РЕКОНСТРУКЦІЯ, РЕМОНТ ТА УТРИМАННЯ АВТОМОБІЛЬНИХ ДОРІГ</t>
  </si>
  <si>
    <t>ОРГАНИ МІСЦЕВОГО САМОВРЯДУВАННЯ</t>
  </si>
  <si>
    <t xml:space="preserve">           Додаток 1</t>
  </si>
  <si>
    <t>План на 2016 рік, (тис.грн.)</t>
  </si>
  <si>
    <t>Факт за І півріччя 2016р. (тис.грн.)</t>
  </si>
  <si>
    <t>від "      "  липня 2016 року №____</t>
  </si>
  <si>
    <t>в т.ч.за рахунок коштів переданих з загального фонду до спеціального</t>
  </si>
  <si>
    <t xml:space="preserve">                до рішення сесії Бучанської</t>
  </si>
  <si>
    <t>міської ради  VII скликання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</si>
</sst>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  <numFmt numFmtId="174" formatCode="[$-FC19]d\ mmmm\ yyyy\ &quot;г.&quot;"/>
    <numFmt numFmtId="175" formatCode="0.000"/>
    <numFmt numFmtId="176" formatCode="0.000000000"/>
    <numFmt numFmtId="177" formatCode="0.00000"/>
    <numFmt numFmtId="178" formatCode="0.0000"/>
    <numFmt numFmtId="179" formatCode="0.0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_-* #,##0.0\ _₽_-;\-* #,##0.0\ _₽_-;_-* &quot;-&quot;?\ _₽_-;_-@_-"/>
    <numFmt numFmtId="187" formatCode="#,##0.00000"/>
    <numFmt numFmtId="188" formatCode="#,##0.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185" fontId="30" fillId="0" borderId="0" xfId="0" applyNumberFormat="1" applyFont="1" applyFill="1" applyAlignment="1">
      <alignment horizontal="right" indent="3"/>
    </xf>
    <xf numFmtId="185" fontId="30" fillId="0" borderId="0" xfId="0" applyNumberFormat="1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85" fontId="10" fillId="0" borderId="0" xfId="0" applyNumberFormat="1" applyFont="1" applyFill="1" applyAlignment="1">
      <alignment horizontal="right" wrapText="1" indent="2"/>
    </xf>
    <xf numFmtId="185" fontId="10" fillId="0" borderId="0" xfId="0" applyNumberFormat="1" applyFont="1" applyFill="1" applyBorder="1" applyAlignment="1">
      <alignment horizontal="right" indent="2"/>
    </xf>
    <xf numFmtId="185" fontId="10" fillId="0" borderId="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shrinkToFit="1"/>
    </xf>
    <xf numFmtId="185" fontId="30" fillId="0" borderId="10" xfId="0" applyNumberFormat="1" applyFont="1" applyFill="1" applyBorder="1" applyAlignment="1">
      <alignment horizontal="right" vertical="center" wrapText="1" inden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shrinkToFit="1"/>
    </xf>
    <xf numFmtId="185" fontId="9" fillId="0" borderId="10" xfId="0" applyNumberFormat="1" applyFont="1" applyFill="1" applyBorder="1" applyAlignment="1">
      <alignment horizontal="right" vertical="center" indent="2"/>
    </xf>
    <xf numFmtId="4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vertical="justify"/>
    </xf>
    <xf numFmtId="0" fontId="2" fillId="0" borderId="0" xfId="0" applyFont="1" applyAlignment="1">
      <alignment vertical="justify"/>
    </xf>
    <xf numFmtId="185" fontId="9" fillId="0" borderId="10" xfId="0" applyNumberFormat="1" applyFont="1" applyFill="1" applyBorder="1" applyAlignment="1">
      <alignment vertical="center"/>
    </xf>
    <xf numFmtId="185" fontId="30" fillId="0" borderId="10" xfId="0" applyNumberFormat="1" applyFont="1" applyFill="1" applyBorder="1" applyAlignment="1">
      <alignment horizontal="right" vertical="center" wrapText="1" indent="2"/>
    </xf>
    <xf numFmtId="0" fontId="3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right" vertical="center" wrapText="1" indent="2"/>
    </xf>
    <xf numFmtId="0" fontId="1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87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Alignment="1">
      <alignment vertical="justify"/>
    </xf>
    <xf numFmtId="0" fontId="1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 wrapText="1"/>
    </xf>
    <xf numFmtId="185" fontId="10" fillId="24" borderId="10" xfId="0" applyNumberFormat="1" applyFont="1" applyFill="1" applyBorder="1" applyAlignment="1">
      <alignment horizontal="right" vertical="center" indent="2"/>
    </xf>
    <xf numFmtId="185" fontId="10" fillId="0" borderId="10" xfId="0" applyNumberFormat="1" applyFont="1" applyFill="1" applyBorder="1" applyAlignment="1">
      <alignment horizontal="right" vertical="center"/>
    </xf>
    <xf numFmtId="4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vertical="justify"/>
    </xf>
    <xf numFmtId="185" fontId="9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185" fontId="10" fillId="0" borderId="0" xfId="0" applyNumberFormat="1" applyFont="1" applyAlignment="1">
      <alignment horizontal="right" indent="2"/>
    </xf>
    <xf numFmtId="185" fontId="10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185" fontId="10" fillId="0" borderId="10" xfId="0" applyNumberFormat="1" applyFont="1" applyFill="1" applyBorder="1" applyAlignment="1">
      <alignment horizontal="right" vertical="center" wrapText="1" shrinkToFit="1"/>
    </xf>
    <xf numFmtId="0" fontId="35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Border="1" applyAlignment="1">
      <alignment horizontal="right" vertical="center" wrapText="1" shrinkToFit="1"/>
    </xf>
    <xf numFmtId="185" fontId="10" fillId="0" borderId="10" xfId="0" applyNumberFormat="1" applyFont="1" applyFill="1" applyBorder="1" applyAlignment="1">
      <alignment vertical="center" wrapText="1" shrinkToFit="1"/>
    </xf>
    <xf numFmtId="185" fontId="30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/>
    </xf>
    <xf numFmtId="185" fontId="5" fillId="3" borderId="10" xfId="0" applyNumberFormat="1" applyFont="1" applyFill="1" applyBorder="1" applyAlignment="1">
      <alignment vertical="center"/>
    </xf>
    <xf numFmtId="185" fontId="34" fillId="3" borderId="10" xfId="0" applyNumberFormat="1" applyFont="1" applyFill="1" applyBorder="1" applyAlignment="1">
      <alignment vertical="center" wrapText="1"/>
    </xf>
    <xf numFmtId="172" fontId="10" fillId="0" borderId="11" xfId="0" applyNumberFormat="1" applyFont="1" applyFill="1" applyBorder="1" applyAlignment="1">
      <alignment vertical="center"/>
    </xf>
    <xf numFmtId="185" fontId="34" fillId="0" borderId="10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Fill="1" applyBorder="1" applyAlignment="1">
      <alignment horizontal="right" vertical="center"/>
    </xf>
    <xf numFmtId="0" fontId="31" fillId="3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wrapText="1"/>
    </xf>
    <xf numFmtId="185" fontId="5" fillId="3" borderId="10" xfId="0" applyNumberFormat="1" applyFont="1" applyFill="1" applyBorder="1" applyAlignment="1">
      <alignment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185" fontId="10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172" fontId="10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 shrinkToFit="1"/>
    </xf>
    <xf numFmtId="0" fontId="34" fillId="0" borderId="11" xfId="0" applyFont="1" applyFill="1" applyBorder="1" applyAlignment="1">
      <alignment horizontal="center" vertical="center" wrapText="1"/>
    </xf>
    <xf numFmtId="185" fontId="5" fillId="3" borderId="10" xfId="0" applyNumberFormat="1" applyFont="1" applyFill="1" applyBorder="1" applyAlignment="1">
      <alignment vertical="center"/>
    </xf>
    <xf numFmtId="185" fontId="31" fillId="22" borderId="10" xfId="0" applyNumberFormat="1" applyFont="1" applyFill="1" applyBorder="1" applyAlignment="1">
      <alignment vertical="center" wrapText="1"/>
    </xf>
    <xf numFmtId="185" fontId="34" fillId="22" borderId="10" xfId="0" applyNumberFormat="1" applyFont="1" applyFill="1" applyBorder="1" applyAlignment="1">
      <alignment vertical="center" wrapText="1"/>
    </xf>
    <xf numFmtId="185" fontId="5" fillId="25" borderId="10" xfId="0" applyNumberFormat="1" applyFont="1" applyFill="1" applyBorder="1" applyAlignment="1">
      <alignment vertical="center"/>
    </xf>
    <xf numFmtId="185" fontId="34" fillId="25" borderId="10" xfId="0" applyNumberFormat="1" applyFont="1" applyFill="1" applyBorder="1" applyAlignment="1">
      <alignment vertical="center" wrapText="1"/>
    </xf>
    <xf numFmtId="0" fontId="31" fillId="25" borderId="10" xfId="0" applyFont="1" applyFill="1" applyBorder="1" applyAlignment="1">
      <alignment horizontal="center" vertical="center" wrapText="1"/>
    </xf>
    <xf numFmtId="185" fontId="36" fillId="25" borderId="10" xfId="0" applyNumberFormat="1" applyFont="1" applyFill="1" applyBorder="1" applyAlignment="1">
      <alignment horizontal="right" vertical="center" wrapText="1" indent="2"/>
    </xf>
    <xf numFmtId="0" fontId="9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left" vertical="center" wrapText="1"/>
    </xf>
    <xf numFmtId="185" fontId="9" fillId="25" borderId="10" xfId="0" applyNumberFormat="1" applyFont="1" applyFill="1" applyBorder="1" applyAlignment="1">
      <alignment horizontal="right" vertical="center" indent="2"/>
    </xf>
    <xf numFmtId="185" fontId="9" fillId="25" borderId="10" xfId="0" applyNumberFormat="1" applyFont="1" applyFill="1" applyBorder="1" applyAlignment="1">
      <alignment vertical="center"/>
    </xf>
    <xf numFmtId="185" fontId="34" fillId="25" borderId="10" xfId="0" applyNumberFormat="1" applyFont="1" applyFill="1" applyBorder="1" applyAlignment="1">
      <alignment horizontal="right" vertical="center" wrapText="1" indent="1"/>
    </xf>
    <xf numFmtId="0" fontId="31" fillId="3" borderId="13" xfId="0" applyFont="1" applyFill="1" applyBorder="1" applyAlignment="1">
      <alignment horizontal="center" vertical="center" wrapText="1"/>
    </xf>
    <xf numFmtId="185" fontId="5" fillId="3" borderId="13" xfId="0" applyNumberFormat="1" applyFont="1" applyFill="1" applyBorder="1" applyAlignment="1">
      <alignment vertical="center" wrapText="1"/>
    </xf>
    <xf numFmtId="172" fontId="5" fillId="3" borderId="11" xfId="0" applyNumberFormat="1" applyFont="1" applyFill="1" applyBorder="1" applyAlignment="1">
      <alignment vertical="center"/>
    </xf>
    <xf numFmtId="185" fontId="5" fillId="25" borderId="10" xfId="0" applyNumberFormat="1" applyFont="1" applyFill="1" applyBorder="1" applyAlignment="1">
      <alignment vertical="center" wrapText="1"/>
    </xf>
    <xf numFmtId="185" fontId="5" fillId="25" borderId="10" xfId="0" applyNumberFormat="1" applyFont="1" applyFill="1" applyBorder="1" applyAlignment="1">
      <alignment vertical="center" wrapText="1"/>
    </xf>
    <xf numFmtId="185" fontId="5" fillId="22" borderId="10" xfId="0" applyNumberFormat="1" applyFont="1" applyFill="1" applyBorder="1" applyAlignment="1">
      <alignment vertical="center"/>
    </xf>
    <xf numFmtId="185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85" fontId="31" fillId="0" borderId="10" xfId="0" applyNumberFormat="1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vertical="center" wrapText="1" shrinkToFit="1"/>
    </xf>
    <xf numFmtId="172" fontId="5" fillId="0" borderId="11" xfId="0" applyNumberFormat="1" applyFont="1" applyFill="1" applyBorder="1" applyAlignment="1">
      <alignment vertical="center"/>
    </xf>
    <xf numFmtId="185" fontId="31" fillId="0" borderId="10" xfId="0" applyNumberFormat="1" applyFont="1" applyFill="1" applyBorder="1" applyAlignment="1">
      <alignment horizontal="right"/>
    </xf>
    <xf numFmtId="185" fontId="5" fillId="0" borderId="10" xfId="0" applyNumberFormat="1" applyFont="1" applyFill="1" applyBorder="1" applyAlignment="1">
      <alignment horizontal="right" vertical="center" wrapText="1" shrinkToFit="1"/>
    </xf>
    <xf numFmtId="185" fontId="34" fillId="0" borderId="10" xfId="0" applyNumberFormat="1" applyFont="1" applyFill="1" applyBorder="1" applyAlignment="1">
      <alignment vertical="center" wrapText="1"/>
    </xf>
    <xf numFmtId="185" fontId="31" fillId="0" borderId="10" xfId="0" applyNumberFormat="1" applyFont="1" applyFill="1" applyBorder="1" applyAlignment="1">
      <alignment horizontal="right" vertical="center" wrapText="1"/>
    </xf>
    <xf numFmtId="185" fontId="8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 wrapText="1"/>
    </xf>
    <xf numFmtId="172" fontId="34" fillId="0" borderId="10" xfId="0" applyNumberFormat="1" applyFont="1" applyFill="1" applyBorder="1" applyAlignment="1">
      <alignment horizontal="right" vertical="center" wrapText="1"/>
    </xf>
    <xf numFmtId="0" fontId="35" fillId="22" borderId="14" xfId="0" applyFont="1" applyFill="1" applyBorder="1" applyAlignment="1">
      <alignment horizontal="center" vertical="center" wrapText="1"/>
    </xf>
    <xf numFmtId="0" fontId="35" fillId="22" borderId="13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vertical="center" wrapText="1" indent="2"/>
    </xf>
    <xf numFmtId="0" fontId="34" fillId="0" borderId="1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10" fillId="26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wrapText="1"/>
    </xf>
    <xf numFmtId="185" fontId="10" fillId="26" borderId="10" xfId="0" applyNumberFormat="1" applyFont="1" applyFill="1" applyBorder="1" applyAlignment="1">
      <alignment horizontal="right" vertical="center" wrapText="1" shrinkToFit="1"/>
    </xf>
    <xf numFmtId="0" fontId="10" fillId="26" borderId="10" xfId="0" applyFont="1" applyFill="1" applyBorder="1" applyAlignment="1">
      <alignment horizontal="right" vertical="center"/>
    </xf>
    <xf numFmtId="172" fontId="10" fillId="26" borderId="11" xfId="0" applyNumberFormat="1" applyFont="1" applyFill="1" applyBorder="1" applyAlignment="1">
      <alignment vertical="center"/>
    </xf>
    <xf numFmtId="0" fontId="2" fillId="26" borderId="0" xfId="0" applyFont="1" applyFill="1" applyAlignment="1">
      <alignment vertical="justify"/>
    </xf>
    <xf numFmtId="0" fontId="30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wrapText="1"/>
    </xf>
    <xf numFmtId="49" fontId="1" fillId="26" borderId="10" xfId="0" applyNumberFormat="1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 shrinkToFit="1"/>
    </xf>
    <xf numFmtId="172" fontId="10" fillId="26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wrapText="1" shrinkToFit="1"/>
    </xf>
    <xf numFmtId="0" fontId="2" fillId="26" borderId="10" xfId="0" applyFont="1" applyFill="1" applyBorder="1" applyAlignment="1">
      <alignment horizontal="left" vertical="justify"/>
    </xf>
    <xf numFmtId="0" fontId="1" fillId="26" borderId="12" xfId="0" applyFont="1" applyFill="1" applyBorder="1" applyAlignment="1">
      <alignment vertical="center" wrapText="1"/>
    </xf>
    <xf numFmtId="0" fontId="10" fillId="26" borderId="10" xfId="0" applyFont="1" applyFill="1" applyBorder="1" applyAlignment="1">
      <alignment wrapText="1"/>
    </xf>
    <xf numFmtId="0" fontId="10" fillId="26" borderId="10" xfId="0" applyFont="1" applyFill="1" applyBorder="1" applyAlignment="1">
      <alignment/>
    </xf>
    <xf numFmtId="0" fontId="2" fillId="26" borderId="0" xfId="0" applyFont="1" applyFill="1" applyAlignment="1">
      <alignment/>
    </xf>
    <xf numFmtId="0" fontId="2" fillId="26" borderId="10" xfId="0" applyFont="1" applyFill="1" applyBorder="1" applyAlignment="1">
      <alignment wrapText="1"/>
    </xf>
    <xf numFmtId="172" fontId="10" fillId="26" borderId="10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38">
      <selection activeCell="A153" sqref="A153:IV153"/>
    </sheetView>
  </sheetViews>
  <sheetFormatPr defaultColWidth="9.00390625" defaultRowHeight="12.75" customHeight="1"/>
  <cols>
    <col min="1" max="1" width="6.875" style="24" customWidth="1"/>
    <col min="2" max="2" width="13.375" style="82" hidden="1" customWidth="1"/>
    <col min="3" max="3" width="8.125" style="82" hidden="1" customWidth="1"/>
    <col min="4" max="4" width="93.875" style="82" customWidth="1"/>
    <col min="5" max="5" width="12.875" style="26" customWidth="1"/>
    <col min="6" max="6" width="11.00390625" style="80" customWidth="1"/>
    <col min="7" max="7" width="10.375" style="81" customWidth="1"/>
    <col min="8" max="8" width="13.625" style="18" customWidth="1"/>
    <col min="9" max="9" width="9.625" style="18" bestFit="1" customWidth="1"/>
    <col min="10" max="16384" width="9.125" style="18" customWidth="1"/>
  </cols>
  <sheetData>
    <row r="1" spans="1:8" ht="17.25" customHeight="1">
      <c r="A1" s="196" t="s">
        <v>145</v>
      </c>
      <c r="B1" s="196"/>
      <c r="C1" s="196"/>
      <c r="D1" s="196"/>
      <c r="E1" s="196"/>
      <c r="F1" s="196"/>
      <c r="G1" s="196"/>
      <c r="H1" s="17"/>
    </row>
    <row r="2" spans="1:8" ht="18.75">
      <c r="A2" s="197" t="s">
        <v>150</v>
      </c>
      <c r="B2" s="197"/>
      <c r="C2" s="197"/>
      <c r="D2" s="197"/>
      <c r="E2" s="197"/>
      <c r="F2" s="197"/>
      <c r="G2" s="197"/>
      <c r="H2" s="17"/>
    </row>
    <row r="3" spans="1:8" ht="18.75">
      <c r="A3" s="197" t="s">
        <v>151</v>
      </c>
      <c r="B3" s="197"/>
      <c r="C3" s="197"/>
      <c r="D3" s="197"/>
      <c r="E3" s="197"/>
      <c r="F3" s="197"/>
      <c r="G3" s="197"/>
      <c r="H3" s="17"/>
    </row>
    <row r="4" spans="1:8" ht="15.75" customHeight="1">
      <c r="A4" s="197" t="s">
        <v>148</v>
      </c>
      <c r="B4" s="197"/>
      <c r="C4" s="197"/>
      <c r="D4" s="197"/>
      <c r="E4" s="197"/>
      <c r="F4" s="197"/>
      <c r="G4" s="197"/>
      <c r="H4" s="17"/>
    </row>
    <row r="5" spans="1:8" ht="12.75" customHeight="1">
      <c r="A5" s="19"/>
      <c r="B5" s="20"/>
      <c r="C5" s="20"/>
      <c r="D5" s="21"/>
      <c r="E5" s="22"/>
      <c r="F5" s="22"/>
      <c r="G5" s="23"/>
      <c r="H5" s="17"/>
    </row>
    <row r="6" spans="1:8" ht="25.5" customHeight="1">
      <c r="A6" s="195" t="s">
        <v>27</v>
      </c>
      <c r="B6" s="195"/>
      <c r="C6" s="195"/>
      <c r="D6" s="195"/>
      <c r="E6" s="195"/>
      <c r="F6" s="195"/>
      <c r="G6" s="195"/>
      <c r="H6" s="17"/>
    </row>
    <row r="7" spans="1:8" ht="18" customHeight="1">
      <c r="A7" s="195" t="s">
        <v>28</v>
      </c>
      <c r="B7" s="195"/>
      <c r="C7" s="195"/>
      <c r="D7" s="195"/>
      <c r="E7" s="195"/>
      <c r="F7" s="195"/>
      <c r="G7" s="195"/>
      <c r="H7" s="17"/>
    </row>
    <row r="8" spans="1:8" ht="18.75" customHeight="1">
      <c r="A8" s="195" t="s">
        <v>125</v>
      </c>
      <c r="B8" s="195"/>
      <c r="C8" s="195"/>
      <c r="D8" s="195"/>
      <c r="E8" s="195"/>
      <c r="F8" s="195"/>
      <c r="G8" s="195"/>
      <c r="H8" s="17"/>
    </row>
    <row r="9" spans="2:8" ht="12.75" customHeight="1">
      <c r="B9" s="25"/>
      <c r="C9" s="25"/>
      <c r="D9" s="25"/>
      <c r="F9" s="27"/>
      <c r="G9" s="28"/>
      <c r="H9" s="17"/>
    </row>
    <row r="10" spans="1:8" ht="60">
      <c r="A10" s="30" t="s">
        <v>29</v>
      </c>
      <c r="B10" s="29" t="s">
        <v>30</v>
      </c>
      <c r="C10" s="29" t="s">
        <v>57</v>
      </c>
      <c r="D10" s="29" t="s">
        <v>31</v>
      </c>
      <c r="E10" s="56" t="s">
        <v>146</v>
      </c>
      <c r="F10" s="151" t="s">
        <v>147</v>
      </c>
      <c r="G10" s="151" t="s">
        <v>24</v>
      </c>
      <c r="H10" s="32"/>
    </row>
    <row r="11" spans="1:8" ht="15">
      <c r="A11" s="6">
        <v>1</v>
      </c>
      <c r="B11" s="33">
        <v>1</v>
      </c>
      <c r="C11" s="33"/>
      <c r="D11" s="33">
        <v>2</v>
      </c>
      <c r="E11" s="34">
        <v>3</v>
      </c>
      <c r="F11" s="34">
        <v>4</v>
      </c>
      <c r="G11" s="34">
        <v>5</v>
      </c>
      <c r="H11" s="32"/>
    </row>
    <row r="12" spans="1:8" s="36" customFormat="1" ht="15.75">
      <c r="A12" s="180" t="s">
        <v>32</v>
      </c>
      <c r="B12" s="180"/>
      <c r="C12" s="180"/>
      <c r="D12" s="180"/>
      <c r="E12" s="180"/>
      <c r="F12" s="180"/>
      <c r="G12" s="180"/>
      <c r="H12" s="35"/>
    </row>
    <row r="13" spans="1:8" s="40" customFormat="1" ht="15.75">
      <c r="A13" s="37"/>
      <c r="B13" s="38" t="s">
        <v>59</v>
      </c>
      <c r="C13" s="189" t="s">
        <v>144</v>
      </c>
      <c r="D13" s="190"/>
      <c r="E13" s="190"/>
      <c r="F13" s="190"/>
      <c r="G13" s="191"/>
      <c r="H13" s="39"/>
    </row>
    <row r="14" spans="1:8" s="40" customFormat="1" ht="15.75">
      <c r="A14" s="37"/>
      <c r="B14" s="38"/>
      <c r="C14" s="84"/>
      <c r="D14" s="88" t="s">
        <v>119</v>
      </c>
      <c r="E14" s="155">
        <f>SUM(E15:E16)</f>
        <v>40.1</v>
      </c>
      <c r="F14" s="155">
        <f>SUM(F15:F16)</f>
        <v>8.5</v>
      </c>
      <c r="G14" s="157">
        <f aca="true" t="shared" si="0" ref="G14:G21">F14/E14*100</f>
        <v>21.197007481296755</v>
      </c>
      <c r="H14" s="39"/>
    </row>
    <row r="15" spans="1:7" s="46" customFormat="1" ht="45">
      <c r="A15" s="6">
        <v>1</v>
      </c>
      <c r="B15" s="41"/>
      <c r="C15" s="42">
        <v>3132</v>
      </c>
      <c r="D15" s="9" t="s">
        <v>96</v>
      </c>
      <c r="E15" s="92">
        <v>25</v>
      </c>
      <c r="F15" s="116"/>
      <c r="G15" s="97">
        <f t="shared" si="0"/>
        <v>0</v>
      </c>
    </row>
    <row r="16" spans="1:7" s="46" customFormat="1" ht="47.25">
      <c r="A16" s="6">
        <f>A15+1</f>
        <v>2</v>
      </c>
      <c r="B16" s="41"/>
      <c r="C16" s="42">
        <v>3132</v>
      </c>
      <c r="D16" s="15" t="s">
        <v>113</v>
      </c>
      <c r="E16" s="92">
        <v>15.1</v>
      </c>
      <c r="F16" s="116">
        <v>8.5</v>
      </c>
      <c r="G16" s="97">
        <f t="shared" si="0"/>
        <v>56.29139072847682</v>
      </c>
    </row>
    <row r="17" spans="1:7" s="46" customFormat="1" ht="15.75">
      <c r="A17" s="6"/>
      <c r="B17" s="41"/>
      <c r="C17" s="42">
        <v>3132</v>
      </c>
      <c r="D17" s="87" t="s">
        <v>118</v>
      </c>
      <c r="E17" s="156">
        <f>SUM(E18:E19)</f>
        <v>1569.1</v>
      </c>
      <c r="F17" s="156">
        <f>SUM(F18:F19)</f>
        <v>1450.2</v>
      </c>
      <c r="G17" s="157">
        <f t="shared" si="0"/>
        <v>92.42240774966542</v>
      </c>
    </row>
    <row r="18" spans="1:8" s="46" customFormat="1" ht="31.5">
      <c r="A18" s="6">
        <v>3</v>
      </c>
      <c r="B18" s="41"/>
      <c r="C18" s="42">
        <v>3132</v>
      </c>
      <c r="D18" s="16" t="s">
        <v>112</v>
      </c>
      <c r="E18" s="92">
        <v>894.1</v>
      </c>
      <c r="F18" s="117">
        <v>894.1</v>
      </c>
      <c r="G18" s="97">
        <f t="shared" si="0"/>
        <v>100</v>
      </c>
      <c r="H18" s="45"/>
    </row>
    <row r="19" spans="1:8" s="46" customFormat="1" ht="15">
      <c r="A19" s="6">
        <v>4</v>
      </c>
      <c r="B19" s="41"/>
      <c r="C19" s="42">
        <v>3132</v>
      </c>
      <c r="D19" s="43" t="s">
        <v>126</v>
      </c>
      <c r="E19" s="94">
        <v>675</v>
      </c>
      <c r="F19" s="94">
        <v>556.1</v>
      </c>
      <c r="G19" s="97">
        <f t="shared" si="0"/>
        <v>82.38518518518518</v>
      </c>
      <c r="H19" s="45"/>
    </row>
    <row r="20" spans="1:8" s="53" customFormat="1" ht="15" hidden="1">
      <c r="A20" s="47"/>
      <c r="B20" s="48"/>
      <c r="C20" s="49"/>
      <c r="D20" s="50" t="s">
        <v>34</v>
      </c>
      <c r="E20" s="55">
        <f>SUM(E15:E19)</f>
        <v>3178.2999999999997</v>
      </c>
      <c r="F20" s="55">
        <f>SUM(F15:F19)</f>
        <v>2908.9</v>
      </c>
      <c r="G20" s="93">
        <f t="shared" si="0"/>
        <v>91.52377056917221</v>
      </c>
      <c r="H20" s="52"/>
    </row>
    <row r="21" spans="1:8" s="54" customFormat="1" ht="15">
      <c r="A21" s="182" t="s">
        <v>128</v>
      </c>
      <c r="B21" s="182"/>
      <c r="C21" s="182"/>
      <c r="D21" s="182"/>
      <c r="E21" s="134">
        <f>E14+E17</f>
        <v>1609.1999999999998</v>
      </c>
      <c r="F21" s="134">
        <f>F14+F17</f>
        <v>1458.7</v>
      </c>
      <c r="G21" s="135">
        <f t="shared" si="0"/>
        <v>90.64752672135224</v>
      </c>
      <c r="H21" s="45"/>
    </row>
    <row r="22" spans="1:8" s="46" customFormat="1" ht="14.25">
      <c r="A22" s="192" t="s">
        <v>35</v>
      </c>
      <c r="B22" s="192"/>
      <c r="C22" s="192"/>
      <c r="D22" s="192"/>
      <c r="E22" s="192"/>
      <c r="F22" s="192"/>
      <c r="G22" s="192"/>
      <c r="H22" s="45"/>
    </row>
    <row r="23" spans="1:8" s="46" customFormat="1" ht="15.75">
      <c r="A23" s="85"/>
      <c r="B23" s="85"/>
      <c r="C23" s="85"/>
      <c r="D23" s="88" t="s">
        <v>119</v>
      </c>
      <c r="E23" s="158">
        <f>SUM(E24:E26)</f>
        <v>927.6999999999999</v>
      </c>
      <c r="F23" s="158">
        <f>SUM(F24:F26)</f>
        <v>44.8</v>
      </c>
      <c r="G23" s="157">
        <f aca="true" t="shared" si="1" ref="G23:G45">F23/E23*100</f>
        <v>4.8291473536703675</v>
      </c>
      <c r="H23" s="45"/>
    </row>
    <row r="24" spans="1:8" s="46" customFormat="1" ht="26.25">
      <c r="A24" s="152">
        <v>5</v>
      </c>
      <c r="B24" s="85"/>
      <c r="C24" s="85"/>
      <c r="D24" s="7" t="s">
        <v>69</v>
      </c>
      <c r="E24" s="83">
        <v>11.4</v>
      </c>
      <c r="F24" s="118">
        <v>11.4</v>
      </c>
      <c r="G24" s="97">
        <f t="shared" si="1"/>
        <v>100</v>
      </c>
      <c r="H24" s="45"/>
    </row>
    <row r="25" spans="1:8" s="46" customFormat="1" ht="26.25">
      <c r="A25" s="152">
        <f>A24+1</f>
        <v>6</v>
      </c>
      <c r="B25" s="85"/>
      <c r="C25" s="85"/>
      <c r="D25" s="7" t="s">
        <v>111</v>
      </c>
      <c r="E25" s="83">
        <v>33.4</v>
      </c>
      <c r="F25" s="118">
        <v>33.4</v>
      </c>
      <c r="G25" s="97">
        <f t="shared" si="1"/>
        <v>100</v>
      </c>
      <c r="H25" s="45"/>
    </row>
    <row r="26" spans="1:8" s="46" customFormat="1" ht="26.25">
      <c r="A26" s="152">
        <v>7</v>
      </c>
      <c r="B26" s="85"/>
      <c r="C26" s="85"/>
      <c r="D26" s="7" t="s">
        <v>110</v>
      </c>
      <c r="E26" s="83">
        <v>882.9</v>
      </c>
      <c r="F26" s="118"/>
      <c r="G26" s="97">
        <f t="shared" si="1"/>
        <v>0</v>
      </c>
      <c r="H26" s="45"/>
    </row>
    <row r="27" spans="1:8" s="46" customFormat="1" ht="15.75">
      <c r="A27" s="85"/>
      <c r="B27" s="85"/>
      <c r="C27" s="85"/>
      <c r="D27" s="87" t="s">
        <v>118</v>
      </c>
      <c r="E27" s="159">
        <f>SUM(E28:E45)</f>
        <v>5528.9</v>
      </c>
      <c r="F27" s="159">
        <f>SUM(F28:F45)</f>
        <v>3622.3999999999996</v>
      </c>
      <c r="G27" s="157">
        <f t="shared" si="1"/>
        <v>65.51755322035125</v>
      </c>
      <c r="H27" s="45"/>
    </row>
    <row r="28" spans="1:7" s="205" customFormat="1" ht="15.75">
      <c r="A28" s="198">
        <v>8</v>
      </c>
      <c r="B28" s="199">
        <v>100102</v>
      </c>
      <c r="C28" s="200">
        <v>3131</v>
      </c>
      <c r="D28" s="201" t="s">
        <v>64</v>
      </c>
      <c r="E28" s="202">
        <v>1098.7</v>
      </c>
      <c r="F28" s="203">
        <v>1083.9</v>
      </c>
      <c r="G28" s="204">
        <f t="shared" si="1"/>
        <v>98.65295349048876</v>
      </c>
    </row>
    <row r="29" spans="1:7" s="46" customFormat="1" ht="26.25">
      <c r="A29" s="152">
        <f aca="true" t="shared" si="2" ref="A29:A45">A28+1</f>
        <v>9</v>
      </c>
      <c r="B29" s="29"/>
      <c r="C29" s="42"/>
      <c r="D29" s="2" t="s">
        <v>65</v>
      </c>
      <c r="E29" s="83">
        <v>21.8</v>
      </c>
      <c r="F29" s="119">
        <v>13.5</v>
      </c>
      <c r="G29" s="97">
        <f t="shared" si="1"/>
        <v>61.92660550458715</v>
      </c>
    </row>
    <row r="30" spans="1:11" s="46" customFormat="1" ht="15.75">
      <c r="A30" s="206">
        <f t="shared" si="2"/>
        <v>10</v>
      </c>
      <c r="B30" s="199"/>
      <c r="C30" s="200"/>
      <c r="D30" s="201" t="s">
        <v>70</v>
      </c>
      <c r="E30" s="202">
        <v>58.5</v>
      </c>
      <c r="F30" s="203">
        <v>58.5</v>
      </c>
      <c r="G30" s="204">
        <f t="shared" si="1"/>
        <v>100</v>
      </c>
      <c r="H30" s="205"/>
      <c r="I30" s="205"/>
      <c r="J30" s="205"/>
      <c r="K30" s="205"/>
    </row>
    <row r="31" spans="1:11" s="46" customFormat="1" ht="15.75">
      <c r="A31" s="206">
        <f t="shared" si="2"/>
        <v>11</v>
      </c>
      <c r="B31" s="199"/>
      <c r="C31" s="200"/>
      <c r="D31" s="201" t="s">
        <v>79</v>
      </c>
      <c r="E31" s="202">
        <v>278.7</v>
      </c>
      <c r="F31" s="203">
        <v>278.7</v>
      </c>
      <c r="G31" s="204">
        <f t="shared" si="1"/>
        <v>100</v>
      </c>
      <c r="H31" s="205"/>
      <c r="I31" s="205"/>
      <c r="J31" s="205"/>
      <c r="K31" s="205"/>
    </row>
    <row r="32" spans="1:11" s="46" customFormat="1" ht="15.75">
      <c r="A32" s="206">
        <f t="shared" si="2"/>
        <v>12</v>
      </c>
      <c r="B32" s="199"/>
      <c r="C32" s="200"/>
      <c r="D32" s="201" t="s">
        <v>71</v>
      </c>
      <c r="E32" s="202">
        <v>669.9</v>
      </c>
      <c r="F32" s="203">
        <v>669.9</v>
      </c>
      <c r="G32" s="204">
        <f t="shared" si="1"/>
        <v>100</v>
      </c>
      <c r="H32" s="205"/>
      <c r="I32" s="205"/>
      <c r="J32" s="205"/>
      <c r="K32" s="205"/>
    </row>
    <row r="33" spans="1:7" s="46" customFormat="1" ht="26.25">
      <c r="A33" s="152">
        <f t="shared" si="2"/>
        <v>13</v>
      </c>
      <c r="B33" s="29"/>
      <c r="C33" s="42"/>
      <c r="D33" s="2" t="s">
        <v>80</v>
      </c>
      <c r="E33" s="83">
        <v>13</v>
      </c>
      <c r="F33" s="99">
        <v>13</v>
      </c>
      <c r="G33" s="97">
        <f t="shared" si="1"/>
        <v>100</v>
      </c>
    </row>
    <row r="34" spans="1:11" s="46" customFormat="1" ht="31.5">
      <c r="A34" s="206">
        <f t="shared" si="2"/>
        <v>14</v>
      </c>
      <c r="B34" s="199"/>
      <c r="C34" s="200"/>
      <c r="D34" s="207" t="s">
        <v>3</v>
      </c>
      <c r="E34" s="202">
        <v>712.8</v>
      </c>
      <c r="F34" s="203"/>
      <c r="G34" s="204">
        <f t="shared" si="1"/>
        <v>0</v>
      </c>
      <c r="H34" s="205"/>
      <c r="I34" s="205"/>
      <c r="J34" s="205"/>
      <c r="K34" s="205"/>
    </row>
    <row r="35" spans="1:7" s="46" customFormat="1" ht="31.5">
      <c r="A35" s="152">
        <f t="shared" si="2"/>
        <v>15</v>
      </c>
      <c r="B35" s="29"/>
      <c r="C35" s="42"/>
      <c r="D35" s="16" t="s">
        <v>4</v>
      </c>
      <c r="E35" s="83">
        <v>17.8</v>
      </c>
      <c r="F35" s="119"/>
      <c r="G35" s="97">
        <f t="shared" si="1"/>
        <v>0</v>
      </c>
    </row>
    <row r="36" spans="1:9" s="46" customFormat="1" ht="31.5">
      <c r="A36" s="206">
        <f t="shared" si="2"/>
        <v>16</v>
      </c>
      <c r="B36" s="199"/>
      <c r="C36" s="200"/>
      <c r="D36" s="207" t="s">
        <v>5</v>
      </c>
      <c r="E36" s="202">
        <v>297</v>
      </c>
      <c r="F36" s="203">
        <v>296.5</v>
      </c>
      <c r="G36" s="204">
        <f t="shared" si="1"/>
        <v>99.83164983164983</v>
      </c>
      <c r="H36" s="205"/>
      <c r="I36" s="205"/>
    </row>
    <row r="37" spans="1:7" s="46" customFormat="1" ht="31.5">
      <c r="A37" s="152">
        <f t="shared" si="2"/>
        <v>17</v>
      </c>
      <c r="B37" s="29"/>
      <c r="C37" s="42"/>
      <c r="D37" s="16" t="s">
        <v>6</v>
      </c>
      <c r="E37" s="83">
        <v>5.9</v>
      </c>
      <c r="F37" s="119"/>
      <c r="G37" s="97">
        <f t="shared" si="1"/>
        <v>0</v>
      </c>
    </row>
    <row r="38" spans="1:10" s="46" customFormat="1" ht="31.5">
      <c r="A38" s="206">
        <f t="shared" si="2"/>
        <v>18</v>
      </c>
      <c r="B38" s="199"/>
      <c r="C38" s="200"/>
      <c r="D38" s="207" t="s">
        <v>7</v>
      </c>
      <c r="E38" s="202">
        <v>525.7</v>
      </c>
      <c r="F38" s="203">
        <v>488.5</v>
      </c>
      <c r="G38" s="204">
        <f t="shared" si="1"/>
        <v>92.92372075328133</v>
      </c>
      <c r="H38" s="205"/>
      <c r="I38" s="205"/>
      <c r="J38" s="205"/>
    </row>
    <row r="39" spans="1:7" s="46" customFormat="1" ht="31.5">
      <c r="A39" s="152">
        <f t="shared" si="2"/>
        <v>19</v>
      </c>
      <c r="B39" s="29"/>
      <c r="C39" s="42"/>
      <c r="D39" s="16" t="s">
        <v>8</v>
      </c>
      <c r="E39" s="83">
        <v>13.2</v>
      </c>
      <c r="F39" s="119">
        <v>9.7</v>
      </c>
      <c r="G39" s="97">
        <f t="shared" si="1"/>
        <v>73.48484848484848</v>
      </c>
    </row>
    <row r="40" spans="1:9" s="46" customFormat="1" ht="31.5">
      <c r="A40" s="152">
        <f t="shared" si="2"/>
        <v>20</v>
      </c>
      <c r="B40" s="29"/>
      <c r="C40" s="42"/>
      <c r="D40" s="207" t="s">
        <v>9</v>
      </c>
      <c r="E40" s="202">
        <v>525.7</v>
      </c>
      <c r="F40" s="203">
        <v>476.7</v>
      </c>
      <c r="G40" s="204">
        <f t="shared" si="1"/>
        <v>90.67909454061251</v>
      </c>
      <c r="H40" s="205"/>
      <c r="I40" s="205"/>
    </row>
    <row r="41" spans="1:7" s="46" customFormat="1" ht="31.5">
      <c r="A41" s="152">
        <f t="shared" si="2"/>
        <v>21</v>
      </c>
      <c r="B41" s="41"/>
      <c r="C41" s="42">
        <v>3131</v>
      </c>
      <c r="D41" s="16" t="s">
        <v>10</v>
      </c>
      <c r="E41" s="83">
        <v>13.2</v>
      </c>
      <c r="F41" s="119">
        <v>9.4</v>
      </c>
      <c r="G41" s="97">
        <f t="shared" si="1"/>
        <v>71.21212121212122</v>
      </c>
    </row>
    <row r="42" spans="1:10" s="46" customFormat="1" ht="31.5">
      <c r="A42" s="206">
        <f t="shared" si="2"/>
        <v>22</v>
      </c>
      <c r="B42" s="208"/>
      <c r="C42" s="200">
        <v>3131</v>
      </c>
      <c r="D42" s="207" t="s">
        <v>11</v>
      </c>
      <c r="E42" s="202">
        <v>1022.6</v>
      </c>
      <c r="F42" s="203"/>
      <c r="G42" s="204">
        <f t="shared" si="1"/>
        <v>0</v>
      </c>
      <c r="H42" s="205"/>
      <c r="I42" s="205"/>
      <c r="J42" s="205"/>
    </row>
    <row r="43" spans="1:7" s="46" customFormat="1" ht="31.5">
      <c r="A43" s="152">
        <f t="shared" si="2"/>
        <v>23</v>
      </c>
      <c r="B43" s="41"/>
      <c r="C43" s="42">
        <v>3131</v>
      </c>
      <c r="D43" s="16" t="s">
        <v>12</v>
      </c>
      <c r="E43" s="83">
        <v>25.6</v>
      </c>
      <c r="F43" s="119"/>
      <c r="G43" s="97">
        <f t="shared" si="1"/>
        <v>0</v>
      </c>
    </row>
    <row r="44" spans="1:9" s="46" customFormat="1" ht="31.5">
      <c r="A44" s="206">
        <f t="shared" si="2"/>
        <v>24</v>
      </c>
      <c r="B44" s="208"/>
      <c r="C44" s="200">
        <v>3131</v>
      </c>
      <c r="D44" s="207" t="s">
        <v>13</v>
      </c>
      <c r="E44" s="202">
        <v>224.4</v>
      </c>
      <c r="F44" s="203">
        <v>224.1</v>
      </c>
      <c r="G44" s="204">
        <f t="shared" si="1"/>
        <v>99.8663101604278</v>
      </c>
      <c r="H44" s="205"/>
      <c r="I44" s="205"/>
    </row>
    <row r="45" spans="1:7" s="46" customFormat="1" ht="31.5">
      <c r="A45" s="152">
        <f t="shared" si="2"/>
        <v>25</v>
      </c>
      <c r="B45" s="41"/>
      <c r="C45" s="42">
        <v>3131</v>
      </c>
      <c r="D45" s="16" t="s">
        <v>14</v>
      </c>
      <c r="E45" s="83">
        <v>4.4</v>
      </c>
      <c r="F45" s="119"/>
      <c r="G45" s="97">
        <f t="shared" si="1"/>
        <v>0</v>
      </c>
    </row>
    <row r="46" spans="1:8" s="53" customFormat="1" ht="16.5" customHeight="1" hidden="1">
      <c r="A46" s="47"/>
      <c r="B46" s="193" t="s">
        <v>33</v>
      </c>
      <c r="C46" s="194"/>
      <c r="D46" s="169"/>
      <c r="E46" s="51" t="e">
        <f>SUM(#REF!)</f>
        <v>#REF!</v>
      </c>
      <c r="F46" s="51" t="e">
        <f>SUM(#REF!)</f>
        <v>#REF!</v>
      </c>
      <c r="G46" s="74" t="e">
        <f>SUM(#REF!)</f>
        <v>#REF!</v>
      </c>
      <c r="H46" s="52"/>
    </row>
    <row r="47" spans="1:8" s="53" customFormat="1" ht="16.5" customHeight="1" hidden="1">
      <c r="A47" s="47"/>
      <c r="B47" s="48"/>
      <c r="C47" s="49"/>
      <c r="D47" s="50" t="s">
        <v>34</v>
      </c>
      <c r="E47" s="51">
        <f>SUM(E28:E45)</f>
        <v>5528.9</v>
      </c>
      <c r="F47" s="51">
        <f>SUM(F28:F45)</f>
        <v>3622.3999999999996</v>
      </c>
      <c r="G47" s="74"/>
      <c r="H47" s="52"/>
    </row>
    <row r="48" spans="1:8" s="54" customFormat="1" ht="15">
      <c r="A48" s="182" t="s">
        <v>36</v>
      </c>
      <c r="B48" s="182"/>
      <c r="C48" s="182"/>
      <c r="D48" s="182"/>
      <c r="E48" s="134">
        <f>E23+E27</f>
        <v>6456.599999999999</v>
      </c>
      <c r="F48" s="134">
        <f>F23+F27</f>
        <v>3667.2</v>
      </c>
      <c r="G48" s="144">
        <f>F48/E48*100</f>
        <v>56.79769538147013</v>
      </c>
      <c r="H48" s="45"/>
    </row>
    <row r="49" spans="1:8" s="54" customFormat="1" ht="14.25">
      <c r="A49" s="181" t="s">
        <v>37</v>
      </c>
      <c r="B49" s="181"/>
      <c r="C49" s="181"/>
      <c r="D49" s="181"/>
      <c r="E49" s="181"/>
      <c r="F49" s="181"/>
      <c r="G49" s="181"/>
      <c r="H49" s="45"/>
    </row>
    <row r="50" spans="1:8" s="54" customFormat="1" ht="15.75">
      <c r="A50" s="37"/>
      <c r="B50" s="29">
        <v>100203</v>
      </c>
      <c r="C50" s="188" t="s">
        <v>38</v>
      </c>
      <c r="D50" s="188"/>
      <c r="E50" s="31"/>
      <c r="F50" s="31"/>
      <c r="G50" s="98"/>
      <c r="H50" s="45"/>
    </row>
    <row r="51" spans="1:8" s="54" customFormat="1" ht="15.75">
      <c r="A51" s="30"/>
      <c r="B51" s="29"/>
      <c r="C51" s="29">
        <v>2000</v>
      </c>
      <c r="D51" s="88" t="s">
        <v>119</v>
      </c>
      <c r="E51" s="160">
        <f>SUM(E52:E61)</f>
        <v>2404.9</v>
      </c>
      <c r="F51" s="160">
        <f>SUM(F52:F61)</f>
        <v>1477.8</v>
      </c>
      <c r="G51" s="157">
        <f aca="true" t="shared" si="3" ref="G51:G63">F51/E51*100</f>
        <v>61.449540521435395</v>
      </c>
      <c r="H51" s="45"/>
    </row>
    <row r="52" spans="1:7" s="54" customFormat="1" ht="15.75">
      <c r="A52" s="37">
        <v>26</v>
      </c>
      <c r="B52" s="29"/>
      <c r="C52" s="29"/>
      <c r="D52" s="128" t="s">
        <v>87</v>
      </c>
      <c r="E52" s="83">
        <v>292.3</v>
      </c>
      <c r="F52" s="99"/>
      <c r="G52" s="97">
        <f t="shared" si="3"/>
        <v>0</v>
      </c>
    </row>
    <row r="53" spans="1:7" s="54" customFormat="1" ht="25.5">
      <c r="A53" s="37">
        <f>A52+1</f>
        <v>27</v>
      </c>
      <c r="B53" s="29"/>
      <c r="C53" s="29"/>
      <c r="D53" s="126" t="s">
        <v>88</v>
      </c>
      <c r="E53" s="83">
        <v>5.6</v>
      </c>
      <c r="F53" s="99"/>
      <c r="G53" s="168">
        <f t="shared" si="3"/>
        <v>0</v>
      </c>
    </row>
    <row r="54" spans="1:7" s="54" customFormat="1" ht="25.5">
      <c r="A54" s="37">
        <f aca="true" t="shared" si="4" ref="A54:A63">A53+1</f>
        <v>28</v>
      </c>
      <c r="B54" s="29"/>
      <c r="C54" s="29"/>
      <c r="D54" s="7" t="s">
        <v>89</v>
      </c>
      <c r="E54" s="83">
        <v>7.3</v>
      </c>
      <c r="F54" s="99">
        <v>7.3</v>
      </c>
      <c r="G54" s="97">
        <f t="shared" si="3"/>
        <v>100</v>
      </c>
    </row>
    <row r="55" spans="1:7" s="54" customFormat="1" ht="25.5">
      <c r="A55" s="37">
        <f t="shared" si="4"/>
        <v>29</v>
      </c>
      <c r="B55" s="29"/>
      <c r="C55" s="29"/>
      <c r="D55" s="7" t="s">
        <v>90</v>
      </c>
      <c r="E55" s="83">
        <v>14.7</v>
      </c>
      <c r="F55" s="99">
        <v>14.7</v>
      </c>
      <c r="G55" s="97">
        <f t="shared" si="3"/>
        <v>100</v>
      </c>
    </row>
    <row r="56" spans="1:7" s="54" customFormat="1" ht="25.5">
      <c r="A56" s="37">
        <f t="shared" si="4"/>
        <v>30</v>
      </c>
      <c r="B56" s="29"/>
      <c r="C56" s="29"/>
      <c r="D56" s="129" t="s">
        <v>102</v>
      </c>
      <c r="E56" s="83">
        <v>32.6</v>
      </c>
      <c r="F56" s="99"/>
      <c r="G56" s="97">
        <f t="shared" si="3"/>
        <v>0</v>
      </c>
    </row>
    <row r="57" spans="1:7" s="205" customFormat="1" ht="15.75">
      <c r="A57" s="209">
        <f t="shared" si="4"/>
        <v>31</v>
      </c>
      <c r="B57" s="199"/>
      <c r="C57" s="199"/>
      <c r="D57" s="210" t="s">
        <v>103</v>
      </c>
      <c r="E57" s="202">
        <v>1499</v>
      </c>
      <c r="F57" s="211">
        <v>1432.2</v>
      </c>
      <c r="G57" s="204">
        <f t="shared" si="3"/>
        <v>95.54369579719814</v>
      </c>
    </row>
    <row r="58" spans="1:7" s="54" customFormat="1" ht="25.5">
      <c r="A58" s="37">
        <f t="shared" si="4"/>
        <v>32</v>
      </c>
      <c r="B58" s="29"/>
      <c r="C58" s="29"/>
      <c r="D58" s="129" t="s">
        <v>104</v>
      </c>
      <c r="E58" s="83">
        <v>23.6</v>
      </c>
      <c r="F58" s="99">
        <v>23.6</v>
      </c>
      <c r="G58" s="97">
        <f t="shared" si="3"/>
        <v>100</v>
      </c>
    </row>
    <row r="59" spans="1:7" s="46" customFormat="1" ht="25.5">
      <c r="A59" s="37">
        <f t="shared" si="4"/>
        <v>33</v>
      </c>
      <c r="B59" s="29"/>
      <c r="C59" s="29"/>
      <c r="D59" s="212" t="s">
        <v>21</v>
      </c>
      <c r="E59" s="83">
        <v>225.8</v>
      </c>
      <c r="F59" s="99"/>
      <c r="G59" s="97">
        <f t="shared" si="3"/>
        <v>0</v>
      </c>
    </row>
    <row r="60" spans="1:7" s="54" customFormat="1" ht="25.5">
      <c r="A60" s="37">
        <f t="shared" si="4"/>
        <v>34</v>
      </c>
      <c r="B60" s="29"/>
      <c r="C60" s="29"/>
      <c r="D60" s="129" t="s">
        <v>26</v>
      </c>
      <c r="E60" s="83">
        <v>4.5</v>
      </c>
      <c r="F60" s="99"/>
      <c r="G60" s="97">
        <f t="shared" si="3"/>
        <v>0</v>
      </c>
    </row>
    <row r="61" spans="1:7" s="54" customFormat="1" ht="15.75">
      <c r="A61" s="37">
        <f t="shared" si="4"/>
        <v>35</v>
      </c>
      <c r="B61" s="29"/>
      <c r="C61" s="29"/>
      <c r="D61" s="129" t="s">
        <v>25</v>
      </c>
      <c r="E61" s="83">
        <v>299.5</v>
      </c>
      <c r="F61" s="99"/>
      <c r="G61" s="97">
        <f t="shared" si="3"/>
        <v>0</v>
      </c>
    </row>
    <row r="62" spans="1:8" s="54" customFormat="1" ht="15.75">
      <c r="A62" s="37">
        <f t="shared" si="4"/>
        <v>36</v>
      </c>
      <c r="B62" s="29"/>
      <c r="C62" s="29"/>
      <c r="D62" s="87" t="s">
        <v>118</v>
      </c>
      <c r="E62" s="160">
        <v>658.1</v>
      </c>
      <c r="F62" s="160">
        <v>627.3</v>
      </c>
      <c r="G62" s="157">
        <f t="shared" si="3"/>
        <v>95.31986020361646</v>
      </c>
      <c r="H62" s="45"/>
    </row>
    <row r="63" spans="1:8" s="54" customFormat="1" ht="15.75">
      <c r="A63" s="37">
        <f t="shared" si="4"/>
        <v>37</v>
      </c>
      <c r="B63" s="29"/>
      <c r="C63" s="29"/>
      <c r="D63" s="125" t="s">
        <v>60</v>
      </c>
      <c r="E63" s="93">
        <v>658.1</v>
      </c>
      <c r="F63" s="93">
        <v>627.3</v>
      </c>
      <c r="G63" s="97">
        <f t="shared" si="3"/>
        <v>95.31986020361646</v>
      </c>
      <c r="H63" s="45"/>
    </row>
    <row r="64" spans="1:8" s="54" customFormat="1" ht="15">
      <c r="A64" s="182" t="s">
        <v>43</v>
      </c>
      <c r="B64" s="182"/>
      <c r="C64" s="182"/>
      <c r="D64" s="182"/>
      <c r="E64" s="134">
        <f>E51+E62</f>
        <v>3063</v>
      </c>
      <c r="F64" s="134">
        <f>F51+F62</f>
        <v>2105.1</v>
      </c>
      <c r="G64" s="144">
        <f>F64/E64*100</f>
        <v>68.72673849167482</v>
      </c>
      <c r="H64" s="45"/>
    </row>
    <row r="65" spans="1:8" s="54" customFormat="1" ht="14.25">
      <c r="A65" s="181" t="s">
        <v>46</v>
      </c>
      <c r="B65" s="181"/>
      <c r="C65" s="181"/>
      <c r="D65" s="181"/>
      <c r="E65" s="181"/>
      <c r="F65" s="181"/>
      <c r="G65" s="181"/>
      <c r="H65" s="45"/>
    </row>
    <row r="66" spans="1:8" s="54" customFormat="1" ht="15.75">
      <c r="A66" s="30"/>
      <c r="B66" s="30"/>
      <c r="C66" s="30"/>
      <c r="D66" s="88" t="s">
        <v>119</v>
      </c>
      <c r="E66" s="30"/>
      <c r="F66" s="30"/>
      <c r="G66" s="130"/>
      <c r="H66" s="45"/>
    </row>
    <row r="67" spans="1:8" s="54" customFormat="1" ht="15">
      <c r="A67" s="6">
        <v>38</v>
      </c>
      <c r="B67" s="63">
        <v>160101</v>
      </c>
      <c r="C67" s="3">
        <v>2281</v>
      </c>
      <c r="D67" s="124" t="s">
        <v>47</v>
      </c>
      <c r="E67" s="94">
        <v>24.5</v>
      </c>
      <c r="F67" s="94">
        <v>16.1</v>
      </c>
      <c r="G67" s="97">
        <f>F67/E67*100</f>
        <v>65.71428571428572</v>
      </c>
      <c r="H67" s="45"/>
    </row>
    <row r="68" spans="1:8" s="46" customFormat="1" ht="15">
      <c r="A68" s="182" t="s">
        <v>48</v>
      </c>
      <c r="B68" s="182"/>
      <c r="C68" s="182"/>
      <c r="D68" s="182"/>
      <c r="E68" s="134">
        <f>E67</f>
        <v>24.5</v>
      </c>
      <c r="F68" s="134">
        <f>F67</f>
        <v>16.1</v>
      </c>
      <c r="G68" s="135">
        <f>F68/E68*100</f>
        <v>65.71428571428572</v>
      </c>
      <c r="H68" s="45"/>
    </row>
    <row r="69" spans="1:8" s="54" customFormat="1" ht="15.75">
      <c r="A69" s="37"/>
      <c r="B69" s="29">
        <v>150101</v>
      </c>
      <c r="C69" s="181" t="s">
        <v>44</v>
      </c>
      <c r="D69" s="187"/>
      <c r="E69" s="187"/>
      <c r="F69" s="187"/>
      <c r="G69" s="187"/>
      <c r="H69" s="45"/>
    </row>
    <row r="70" spans="1:8" s="46" customFormat="1" ht="15.75">
      <c r="A70" s="61"/>
      <c r="B70" s="61"/>
      <c r="C70" s="61"/>
      <c r="D70" s="88" t="s">
        <v>119</v>
      </c>
      <c r="E70" s="161">
        <f>SUM(E71:E83)</f>
        <v>15485.800000000001</v>
      </c>
      <c r="F70" s="161">
        <f>SUM(F71:F83)</f>
        <v>468.4</v>
      </c>
      <c r="G70" s="157">
        <f aca="true" t="shared" si="5" ref="G70:G102">F70/E70*100</f>
        <v>3.024706505314546</v>
      </c>
      <c r="H70" s="45"/>
    </row>
    <row r="71" spans="1:7" s="46" customFormat="1" ht="15.75">
      <c r="A71" s="37">
        <v>39</v>
      </c>
      <c r="B71" s="61"/>
      <c r="C71" s="61"/>
      <c r="D71" s="11" t="s">
        <v>17</v>
      </c>
      <c r="E71" s="91">
        <v>5000</v>
      </c>
      <c r="F71" s="118"/>
      <c r="G71" s="97">
        <f t="shared" si="5"/>
        <v>0</v>
      </c>
    </row>
    <row r="72" spans="1:7" s="46" customFormat="1" ht="15.75">
      <c r="A72" s="37">
        <f aca="true" t="shared" si="6" ref="A72:A83">A71+1</f>
        <v>40</v>
      </c>
      <c r="B72" s="61"/>
      <c r="C72" s="61"/>
      <c r="D72" s="5" t="s">
        <v>108</v>
      </c>
      <c r="E72" s="83">
        <v>9404.3</v>
      </c>
      <c r="F72" s="118"/>
      <c r="G72" s="97">
        <f t="shared" si="5"/>
        <v>0</v>
      </c>
    </row>
    <row r="73" spans="1:7" s="46" customFormat="1" ht="25.5">
      <c r="A73" s="37">
        <f t="shared" si="6"/>
        <v>41</v>
      </c>
      <c r="B73" s="61"/>
      <c r="C73" s="61"/>
      <c r="D73" s="2" t="s">
        <v>97</v>
      </c>
      <c r="E73" s="83">
        <v>32.2</v>
      </c>
      <c r="F73" s="119"/>
      <c r="G73" s="97">
        <f t="shared" si="5"/>
        <v>0</v>
      </c>
    </row>
    <row r="74" spans="1:7" s="46" customFormat="1" ht="25.5">
      <c r="A74" s="37">
        <f t="shared" si="6"/>
        <v>42</v>
      </c>
      <c r="B74" s="61"/>
      <c r="C74" s="61"/>
      <c r="D74" s="7" t="s">
        <v>86</v>
      </c>
      <c r="E74" s="83">
        <v>43.3</v>
      </c>
      <c r="F74" s="118">
        <v>43.3</v>
      </c>
      <c r="G74" s="97">
        <f t="shared" si="5"/>
        <v>100</v>
      </c>
    </row>
    <row r="75" spans="1:7" s="46" customFormat="1" ht="25.5">
      <c r="A75" s="37">
        <f t="shared" si="6"/>
        <v>43</v>
      </c>
      <c r="B75" s="61"/>
      <c r="C75" s="61"/>
      <c r="D75" s="2" t="s">
        <v>117</v>
      </c>
      <c r="E75" s="83">
        <v>710.4</v>
      </c>
      <c r="F75" s="119">
        <v>177.6</v>
      </c>
      <c r="G75" s="97">
        <f t="shared" si="5"/>
        <v>25</v>
      </c>
    </row>
    <row r="76" spans="1:7" s="46" customFormat="1" ht="25.5">
      <c r="A76" s="37">
        <f t="shared" si="6"/>
        <v>44</v>
      </c>
      <c r="B76" s="61"/>
      <c r="C76" s="61"/>
      <c r="D76" s="126" t="s">
        <v>114</v>
      </c>
      <c r="E76" s="83">
        <v>12.4</v>
      </c>
      <c r="F76" s="118"/>
      <c r="G76" s="97">
        <f t="shared" si="5"/>
        <v>0</v>
      </c>
    </row>
    <row r="77" spans="1:7" s="46" customFormat="1" ht="38.25">
      <c r="A77" s="37">
        <f t="shared" si="6"/>
        <v>45</v>
      </c>
      <c r="B77" s="61"/>
      <c r="C77" s="61"/>
      <c r="D77" s="7" t="s">
        <v>98</v>
      </c>
      <c r="E77" s="91">
        <v>35.6</v>
      </c>
      <c r="F77" s="118"/>
      <c r="G77" s="97">
        <f t="shared" si="5"/>
        <v>0</v>
      </c>
    </row>
    <row r="78" spans="1:7" s="46" customFormat="1" ht="25.5">
      <c r="A78" s="37">
        <f t="shared" si="6"/>
        <v>46</v>
      </c>
      <c r="B78" s="61"/>
      <c r="C78" s="61"/>
      <c r="D78" s="2" t="s">
        <v>91</v>
      </c>
      <c r="E78" s="83">
        <v>96</v>
      </c>
      <c r="F78" s="119">
        <v>95.9</v>
      </c>
      <c r="G78" s="97">
        <f t="shared" si="5"/>
        <v>99.89583333333334</v>
      </c>
    </row>
    <row r="79" spans="1:7" s="46" customFormat="1" ht="25.5">
      <c r="A79" s="37">
        <f t="shared" si="6"/>
        <v>47</v>
      </c>
      <c r="B79" s="61"/>
      <c r="C79" s="61"/>
      <c r="D79" s="10" t="s">
        <v>61</v>
      </c>
      <c r="E79" s="83">
        <v>18.6</v>
      </c>
      <c r="F79" s="118">
        <v>18.6</v>
      </c>
      <c r="G79" s="97">
        <f t="shared" si="5"/>
        <v>100</v>
      </c>
    </row>
    <row r="80" spans="1:7" s="46" customFormat="1" ht="25.5">
      <c r="A80" s="37">
        <f t="shared" si="6"/>
        <v>48</v>
      </c>
      <c r="B80" s="61"/>
      <c r="C80" s="61"/>
      <c r="D80" s="10" t="s">
        <v>62</v>
      </c>
      <c r="E80" s="83">
        <v>20.2</v>
      </c>
      <c r="F80" s="118">
        <v>20.2</v>
      </c>
      <c r="G80" s="97">
        <f t="shared" si="5"/>
        <v>100</v>
      </c>
    </row>
    <row r="81" spans="1:7" s="46" customFormat="1" ht="25.5">
      <c r="A81" s="37">
        <f t="shared" si="6"/>
        <v>49</v>
      </c>
      <c r="B81" s="61"/>
      <c r="C81" s="61"/>
      <c r="D81" s="10" t="s">
        <v>63</v>
      </c>
      <c r="E81" s="83">
        <v>20</v>
      </c>
      <c r="F81" s="120">
        <v>20</v>
      </c>
      <c r="G81" s="97">
        <f t="shared" si="5"/>
        <v>100</v>
      </c>
    </row>
    <row r="82" spans="1:7" s="46" customFormat="1" ht="25.5">
      <c r="A82" s="37">
        <f t="shared" si="6"/>
        <v>50</v>
      </c>
      <c r="B82" s="61"/>
      <c r="C82" s="61"/>
      <c r="D82" s="10" t="s">
        <v>92</v>
      </c>
      <c r="E82" s="83">
        <v>56.6</v>
      </c>
      <c r="F82" s="118">
        <v>56.6</v>
      </c>
      <c r="G82" s="97">
        <f t="shared" si="5"/>
        <v>100</v>
      </c>
    </row>
    <row r="83" spans="1:7" s="46" customFormat="1" ht="25.5">
      <c r="A83" s="37">
        <f t="shared" si="6"/>
        <v>51</v>
      </c>
      <c r="B83" s="61"/>
      <c r="C83" s="61"/>
      <c r="D83" s="10" t="s">
        <v>18</v>
      </c>
      <c r="E83" s="83">
        <v>36.2</v>
      </c>
      <c r="F83" s="118">
        <v>36.2</v>
      </c>
      <c r="G83" s="97">
        <f t="shared" si="5"/>
        <v>100</v>
      </c>
    </row>
    <row r="84" spans="1:8" s="46" customFormat="1" ht="15.75">
      <c r="A84" s="61"/>
      <c r="B84" s="61"/>
      <c r="C84" s="61"/>
      <c r="D84" s="87" t="s">
        <v>118</v>
      </c>
      <c r="E84" s="98">
        <f>SUM(E85:E102)</f>
        <v>8895.5</v>
      </c>
      <c r="F84" s="98">
        <f>SUM(F85:F102)</f>
        <v>3394.3</v>
      </c>
      <c r="G84" s="157">
        <f t="shared" si="5"/>
        <v>38.1574953628239</v>
      </c>
      <c r="H84" s="45"/>
    </row>
    <row r="85" spans="1:7" s="46" customFormat="1" ht="15">
      <c r="A85" s="37">
        <v>52</v>
      </c>
      <c r="B85" s="42"/>
      <c r="C85" s="42">
        <v>3141</v>
      </c>
      <c r="D85" s="7" t="s">
        <v>58</v>
      </c>
      <c r="E85" s="83">
        <v>1728.1</v>
      </c>
      <c r="F85" s="119"/>
      <c r="G85" s="97">
        <f t="shared" si="5"/>
        <v>0</v>
      </c>
    </row>
    <row r="86" spans="1:7" s="46" customFormat="1" ht="15">
      <c r="A86" s="37">
        <f aca="true" t="shared" si="7" ref="A86:A102">A85+1</f>
        <v>53</v>
      </c>
      <c r="B86" s="42"/>
      <c r="C86" s="42">
        <v>3141</v>
      </c>
      <c r="D86" s="5" t="s">
        <v>108</v>
      </c>
      <c r="E86" s="83">
        <v>2300.3</v>
      </c>
      <c r="F86" s="119"/>
      <c r="G86" s="97">
        <f t="shared" si="5"/>
        <v>0</v>
      </c>
    </row>
    <row r="87" spans="1:7" s="205" customFormat="1" ht="25.5">
      <c r="A87" s="209">
        <f t="shared" si="7"/>
        <v>54</v>
      </c>
      <c r="B87" s="200"/>
      <c r="C87" s="200">
        <v>3141</v>
      </c>
      <c r="D87" s="213" t="s">
        <v>72</v>
      </c>
      <c r="E87" s="202">
        <v>243.6</v>
      </c>
      <c r="F87" s="203">
        <v>243.6</v>
      </c>
      <c r="G87" s="204">
        <f t="shared" si="5"/>
        <v>100</v>
      </c>
    </row>
    <row r="88" spans="1:7" s="46" customFormat="1" ht="30">
      <c r="A88" s="37">
        <f t="shared" si="7"/>
        <v>55</v>
      </c>
      <c r="B88" s="42"/>
      <c r="C88" s="42">
        <v>3141</v>
      </c>
      <c r="D88" s="14" t="s">
        <v>97</v>
      </c>
      <c r="E88" s="83">
        <v>68.4</v>
      </c>
      <c r="F88" s="119">
        <v>68.4</v>
      </c>
      <c r="G88" s="97">
        <f t="shared" si="5"/>
        <v>100</v>
      </c>
    </row>
    <row r="89" spans="1:7" s="46" customFormat="1" ht="25.5">
      <c r="A89" s="37">
        <f t="shared" si="7"/>
        <v>56</v>
      </c>
      <c r="B89" s="42"/>
      <c r="C89" s="42">
        <v>3141</v>
      </c>
      <c r="D89" s="10" t="s">
        <v>81</v>
      </c>
      <c r="E89" s="83">
        <v>4.6</v>
      </c>
      <c r="F89" s="119">
        <v>4.6</v>
      </c>
      <c r="G89" s="97">
        <f t="shared" si="5"/>
        <v>100</v>
      </c>
    </row>
    <row r="90" spans="1:7" s="205" customFormat="1" ht="25.5">
      <c r="A90" s="209">
        <f t="shared" si="7"/>
        <v>57</v>
      </c>
      <c r="B90" s="214"/>
      <c r="C90" s="200">
        <v>3141</v>
      </c>
      <c r="D90" s="213" t="s">
        <v>73</v>
      </c>
      <c r="E90" s="202">
        <v>281.2</v>
      </c>
      <c r="F90" s="203">
        <v>281.2</v>
      </c>
      <c r="G90" s="204">
        <f t="shared" si="5"/>
        <v>100</v>
      </c>
    </row>
    <row r="91" spans="1:7" s="46" customFormat="1" ht="25.5">
      <c r="A91" s="37">
        <f t="shared" si="7"/>
        <v>58</v>
      </c>
      <c r="B91" s="62"/>
      <c r="C91" s="42">
        <v>3141</v>
      </c>
      <c r="D91" s="10" t="s">
        <v>82</v>
      </c>
      <c r="E91" s="83">
        <v>5.3</v>
      </c>
      <c r="F91" s="119">
        <v>5.3</v>
      </c>
      <c r="G91" s="97">
        <f t="shared" si="5"/>
        <v>100</v>
      </c>
    </row>
    <row r="92" spans="1:7" s="205" customFormat="1" ht="25.5">
      <c r="A92" s="209">
        <f t="shared" si="7"/>
        <v>59</v>
      </c>
      <c r="B92" s="214"/>
      <c r="C92" s="200">
        <v>3141</v>
      </c>
      <c r="D92" s="213" t="s">
        <v>74</v>
      </c>
      <c r="E92" s="202">
        <v>245</v>
      </c>
      <c r="F92" s="211">
        <v>245</v>
      </c>
      <c r="G92" s="204">
        <f t="shared" si="5"/>
        <v>100</v>
      </c>
    </row>
    <row r="93" spans="1:7" s="46" customFormat="1" ht="25.5">
      <c r="A93" s="37">
        <f t="shared" si="7"/>
        <v>60</v>
      </c>
      <c r="B93" s="42"/>
      <c r="C93" s="42">
        <v>3141</v>
      </c>
      <c r="D93" s="10" t="s">
        <v>83</v>
      </c>
      <c r="E93" s="83">
        <v>4.6</v>
      </c>
      <c r="F93" s="119">
        <v>4.6</v>
      </c>
      <c r="G93" s="97">
        <f t="shared" si="5"/>
        <v>100</v>
      </c>
    </row>
    <row r="94" spans="1:7" s="205" customFormat="1" ht="25.5">
      <c r="A94" s="209">
        <f t="shared" si="7"/>
        <v>61</v>
      </c>
      <c r="B94" s="200"/>
      <c r="C94" s="200">
        <v>3141</v>
      </c>
      <c r="D94" s="213" t="s">
        <v>75</v>
      </c>
      <c r="E94" s="202">
        <v>1051.4</v>
      </c>
      <c r="F94" s="203">
        <v>1051.4</v>
      </c>
      <c r="G94" s="204">
        <f t="shared" si="5"/>
        <v>100</v>
      </c>
    </row>
    <row r="95" spans="1:7" s="46" customFormat="1" ht="25.5">
      <c r="A95" s="37">
        <f t="shared" si="7"/>
        <v>62</v>
      </c>
      <c r="B95" s="42"/>
      <c r="C95" s="42">
        <v>3141</v>
      </c>
      <c r="D95" s="10" t="s">
        <v>84</v>
      </c>
      <c r="E95" s="83">
        <v>19.8</v>
      </c>
      <c r="F95" s="119">
        <v>10.5</v>
      </c>
      <c r="G95" s="97">
        <f t="shared" si="5"/>
        <v>53.03030303030303</v>
      </c>
    </row>
    <row r="96" spans="1:7" s="205" customFormat="1" ht="30">
      <c r="A96" s="209">
        <f t="shared" si="7"/>
        <v>63</v>
      </c>
      <c r="B96" s="214"/>
      <c r="C96" s="200">
        <v>3141</v>
      </c>
      <c r="D96" s="215" t="s">
        <v>85</v>
      </c>
      <c r="E96" s="202">
        <v>558.6</v>
      </c>
      <c r="F96" s="203">
        <v>558.6</v>
      </c>
      <c r="G96" s="204">
        <f t="shared" si="5"/>
        <v>100</v>
      </c>
    </row>
    <row r="97" spans="1:7" s="46" customFormat="1" ht="25.5">
      <c r="A97" s="37">
        <f t="shared" si="7"/>
        <v>64</v>
      </c>
      <c r="B97" s="62"/>
      <c r="C97" s="42">
        <v>3142</v>
      </c>
      <c r="D97" s="127" t="s">
        <v>115</v>
      </c>
      <c r="E97" s="83">
        <v>10.5</v>
      </c>
      <c r="F97" s="118"/>
      <c r="G97" s="97">
        <f t="shared" si="5"/>
        <v>0</v>
      </c>
    </row>
    <row r="98" spans="1:7" s="205" customFormat="1" ht="25.5">
      <c r="A98" s="209">
        <f t="shared" si="7"/>
        <v>65</v>
      </c>
      <c r="B98" s="200"/>
      <c r="C98" s="200">
        <v>3141</v>
      </c>
      <c r="D98" s="201" t="s">
        <v>77</v>
      </c>
      <c r="E98" s="202">
        <v>472.3</v>
      </c>
      <c r="F98" s="203">
        <v>472.3</v>
      </c>
      <c r="G98" s="204">
        <f t="shared" si="5"/>
        <v>100</v>
      </c>
    </row>
    <row r="99" spans="1:7" s="205" customFormat="1" ht="25.5">
      <c r="A99" s="209">
        <f t="shared" si="7"/>
        <v>66</v>
      </c>
      <c r="B99" s="200"/>
      <c r="C99" s="200">
        <v>3141</v>
      </c>
      <c r="D99" s="201" t="s">
        <v>76</v>
      </c>
      <c r="E99" s="202">
        <v>326.4</v>
      </c>
      <c r="F99" s="203">
        <v>326.4</v>
      </c>
      <c r="G99" s="204">
        <f t="shared" si="5"/>
        <v>100</v>
      </c>
    </row>
    <row r="100" spans="1:7" s="205" customFormat="1" ht="25.5">
      <c r="A100" s="209">
        <f t="shared" si="7"/>
        <v>67</v>
      </c>
      <c r="B100" s="214"/>
      <c r="C100" s="200">
        <v>3141</v>
      </c>
      <c r="D100" s="201" t="s">
        <v>78</v>
      </c>
      <c r="E100" s="202">
        <v>122.4</v>
      </c>
      <c r="F100" s="203">
        <v>122.4</v>
      </c>
      <c r="G100" s="204">
        <f t="shared" si="5"/>
        <v>100</v>
      </c>
    </row>
    <row r="101" spans="1:7" s="46" customFormat="1" ht="25.5">
      <c r="A101" s="37">
        <f t="shared" si="7"/>
        <v>68</v>
      </c>
      <c r="B101" s="62"/>
      <c r="C101" s="42">
        <v>3141</v>
      </c>
      <c r="D101" s="7" t="s">
        <v>99</v>
      </c>
      <c r="E101" s="83">
        <v>1429.4</v>
      </c>
      <c r="F101" s="119"/>
      <c r="G101" s="97">
        <f t="shared" si="5"/>
        <v>0</v>
      </c>
    </row>
    <row r="102" spans="1:7" s="46" customFormat="1" ht="25.5">
      <c r="A102" s="37">
        <f t="shared" si="7"/>
        <v>69</v>
      </c>
      <c r="B102" s="42"/>
      <c r="C102" s="42">
        <v>3141</v>
      </c>
      <c r="D102" s="7" t="s">
        <v>100</v>
      </c>
      <c r="E102" s="83">
        <v>23.6</v>
      </c>
      <c r="F102" s="119"/>
      <c r="G102" s="97">
        <f t="shared" si="5"/>
        <v>0</v>
      </c>
    </row>
    <row r="103" spans="1:7" s="17" customFormat="1" ht="15.75">
      <c r="A103" s="186" t="s">
        <v>129</v>
      </c>
      <c r="B103" s="186"/>
      <c r="C103" s="186"/>
      <c r="D103" s="186"/>
      <c r="E103" s="149">
        <f>E70+E84</f>
        <v>24381.300000000003</v>
      </c>
      <c r="F103" s="149">
        <f>F70+F84</f>
        <v>3862.7000000000003</v>
      </c>
      <c r="G103" s="144">
        <f>F103/E103*100</f>
        <v>15.84287958394343</v>
      </c>
    </row>
    <row r="104" spans="1:7" s="17" customFormat="1" ht="15.75">
      <c r="A104" s="37"/>
      <c r="B104" s="29">
        <v>170703</v>
      </c>
      <c r="C104" s="181" t="s">
        <v>143</v>
      </c>
      <c r="D104" s="181"/>
      <c r="E104" s="181"/>
      <c r="F104" s="181"/>
      <c r="G104" s="181"/>
    </row>
    <row r="105" spans="1:7" s="17" customFormat="1" ht="15.75">
      <c r="A105" s="37"/>
      <c r="B105" s="29"/>
      <c r="C105" s="30"/>
      <c r="D105" s="88" t="s">
        <v>119</v>
      </c>
      <c r="E105" s="162">
        <f>SUM(E106:E112)</f>
        <v>3112.9999999999995</v>
      </c>
      <c r="F105" s="162">
        <f>SUM(F106:F112)</f>
        <v>1826.5</v>
      </c>
      <c r="G105" s="157">
        <f aca="true" t="shared" si="8" ref="G105:G116">F105/E105*100</f>
        <v>58.67330549309349</v>
      </c>
    </row>
    <row r="106" spans="1:7" s="17" customFormat="1" ht="26.25">
      <c r="A106" s="37">
        <v>70</v>
      </c>
      <c r="B106" s="42"/>
      <c r="C106" s="42">
        <v>3132</v>
      </c>
      <c r="D106" s="7" t="s">
        <v>105</v>
      </c>
      <c r="E106" s="83">
        <v>36</v>
      </c>
      <c r="F106" s="121">
        <v>36</v>
      </c>
      <c r="G106" s="97">
        <f t="shared" si="8"/>
        <v>100</v>
      </c>
    </row>
    <row r="107" spans="1:7" s="217" customFormat="1" ht="15">
      <c r="A107" s="209">
        <f aca="true" t="shared" si="9" ref="A107:A112">A106+1</f>
        <v>71</v>
      </c>
      <c r="B107" s="200"/>
      <c r="C107" s="200">
        <v>3132</v>
      </c>
      <c r="D107" s="201" t="s">
        <v>106</v>
      </c>
      <c r="E107" s="202">
        <v>1499</v>
      </c>
      <c r="F107" s="216">
        <v>1410.8</v>
      </c>
      <c r="G107" s="204">
        <f t="shared" si="8"/>
        <v>94.11607738492329</v>
      </c>
    </row>
    <row r="108" spans="1:7" s="17" customFormat="1" ht="25.5">
      <c r="A108" s="37">
        <f t="shared" si="9"/>
        <v>72</v>
      </c>
      <c r="B108" s="42"/>
      <c r="C108" s="42">
        <v>3132</v>
      </c>
      <c r="D108" s="7" t="s">
        <v>107</v>
      </c>
      <c r="E108" s="83">
        <v>23.6</v>
      </c>
      <c r="F108" s="119"/>
      <c r="G108" s="97">
        <f t="shared" si="8"/>
        <v>0</v>
      </c>
    </row>
    <row r="109" spans="1:7" s="217" customFormat="1" ht="25.5">
      <c r="A109" s="209">
        <f t="shared" si="9"/>
        <v>73</v>
      </c>
      <c r="B109" s="200"/>
      <c r="C109" s="200">
        <v>3132</v>
      </c>
      <c r="D109" s="218" t="s">
        <v>116</v>
      </c>
      <c r="E109" s="202">
        <v>1265.8</v>
      </c>
      <c r="F109" s="203">
        <v>379.7</v>
      </c>
      <c r="G109" s="204">
        <f t="shared" si="8"/>
        <v>29.996839943118975</v>
      </c>
    </row>
    <row r="110" spans="1:7" s="17" customFormat="1" ht="25.5">
      <c r="A110" s="37">
        <f t="shared" si="9"/>
        <v>74</v>
      </c>
      <c r="B110" s="42"/>
      <c r="C110" s="42">
        <v>3142</v>
      </c>
      <c r="D110" s="126" t="s">
        <v>0</v>
      </c>
      <c r="E110" s="83">
        <v>24.9</v>
      </c>
      <c r="F110" s="119"/>
      <c r="G110" s="97">
        <f t="shared" si="8"/>
        <v>0</v>
      </c>
    </row>
    <row r="111" spans="1:7" s="17" customFormat="1" ht="15">
      <c r="A111" s="37">
        <f t="shared" si="9"/>
        <v>75</v>
      </c>
      <c r="B111" s="42"/>
      <c r="C111" s="42">
        <v>3142</v>
      </c>
      <c r="D111" s="126" t="s">
        <v>22</v>
      </c>
      <c r="E111" s="83">
        <v>258.6</v>
      </c>
      <c r="F111" s="119"/>
      <c r="G111" s="97">
        <f t="shared" si="8"/>
        <v>0</v>
      </c>
    </row>
    <row r="112" spans="1:7" s="17" customFormat="1" ht="25.5">
      <c r="A112" s="37">
        <f t="shared" si="9"/>
        <v>76</v>
      </c>
      <c r="B112" s="42"/>
      <c r="C112" s="42">
        <v>3142</v>
      </c>
      <c r="D112" s="126" t="s">
        <v>23</v>
      </c>
      <c r="E112" s="83">
        <v>5.1</v>
      </c>
      <c r="F112" s="119"/>
      <c r="G112" s="97">
        <f t="shared" si="8"/>
        <v>0</v>
      </c>
    </row>
    <row r="113" spans="1:7" s="17" customFormat="1" ht="15.75">
      <c r="A113" s="37"/>
      <c r="B113" s="42"/>
      <c r="C113" s="42"/>
      <c r="D113" s="87" t="s">
        <v>118</v>
      </c>
      <c r="E113" s="159">
        <f>SUM(E114:E116)</f>
        <v>218.7</v>
      </c>
      <c r="F113" s="159">
        <f>SUM(F114:F116)</f>
        <v>22.1</v>
      </c>
      <c r="G113" s="97">
        <f t="shared" si="8"/>
        <v>10.105166895290353</v>
      </c>
    </row>
    <row r="114" spans="1:7" s="17" customFormat="1" ht="25.5">
      <c r="A114" s="37">
        <v>77</v>
      </c>
      <c r="B114" s="42"/>
      <c r="C114" s="42"/>
      <c r="D114" s="7" t="s">
        <v>66</v>
      </c>
      <c r="E114" s="83">
        <v>100</v>
      </c>
      <c r="F114" s="119"/>
      <c r="G114" s="97">
        <f t="shared" si="8"/>
        <v>0</v>
      </c>
    </row>
    <row r="115" spans="1:7" s="17" customFormat="1" ht="25.5">
      <c r="A115" s="37">
        <v>78</v>
      </c>
      <c r="B115" s="42"/>
      <c r="C115" s="42"/>
      <c r="D115" s="7" t="s">
        <v>67</v>
      </c>
      <c r="E115" s="83">
        <v>96.6</v>
      </c>
      <c r="F115" s="119"/>
      <c r="G115" s="97">
        <f t="shared" si="8"/>
        <v>0</v>
      </c>
    </row>
    <row r="116" spans="1:7" s="17" customFormat="1" ht="25.5">
      <c r="A116" s="37">
        <v>79</v>
      </c>
      <c r="B116" s="42"/>
      <c r="C116" s="42"/>
      <c r="D116" s="7" t="s">
        <v>68</v>
      </c>
      <c r="E116" s="83">
        <v>22.1</v>
      </c>
      <c r="F116" s="119">
        <v>22.1</v>
      </c>
      <c r="G116" s="97">
        <f t="shared" si="8"/>
        <v>100</v>
      </c>
    </row>
    <row r="117" spans="1:7" s="17" customFormat="1" ht="15">
      <c r="A117" s="182" t="s">
        <v>49</v>
      </c>
      <c r="B117" s="182"/>
      <c r="C117" s="182"/>
      <c r="D117" s="182"/>
      <c r="E117" s="134">
        <f>E105+E113</f>
        <v>3331.6999999999994</v>
      </c>
      <c r="F117" s="134">
        <f>F105+F113</f>
        <v>1848.6</v>
      </c>
      <c r="G117" s="144">
        <f>F117/E117*100</f>
        <v>55.48518774199358</v>
      </c>
    </row>
    <row r="118" spans="1:7" s="17" customFormat="1" ht="15.75">
      <c r="A118" s="180" t="s">
        <v>50</v>
      </c>
      <c r="B118" s="180"/>
      <c r="C118" s="180"/>
      <c r="D118" s="180"/>
      <c r="E118" s="180"/>
      <c r="F118" s="180"/>
      <c r="G118" s="180"/>
    </row>
    <row r="119" spans="1:7" s="17" customFormat="1" ht="15.75">
      <c r="A119" s="29"/>
      <c r="B119" s="29"/>
      <c r="C119" s="29"/>
      <c r="D119" s="87" t="s">
        <v>118</v>
      </c>
      <c r="E119" s="163">
        <v>421.8</v>
      </c>
      <c r="F119" s="163">
        <v>323.9</v>
      </c>
      <c r="G119" s="93">
        <f>F119/E119*100</f>
        <v>76.78994784257941</v>
      </c>
    </row>
    <row r="120" spans="1:7" s="17" customFormat="1" ht="15">
      <c r="A120" s="6">
        <v>80</v>
      </c>
      <c r="B120" s="63"/>
      <c r="C120" s="3">
        <v>3210</v>
      </c>
      <c r="D120" s="124" t="s">
        <v>51</v>
      </c>
      <c r="E120" s="102">
        <v>421.8</v>
      </c>
      <c r="F120" s="102">
        <v>323.9</v>
      </c>
      <c r="G120" s="93">
        <f>F120/E120*100</f>
        <v>76.78994784257941</v>
      </c>
    </row>
    <row r="121" spans="1:7" s="17" customFormat="1" ht="15.75">
      <c r="A121" s="186" t="s">
        <v>52</v>
      </c>
      <c r="B121" s="186"/>
      <c r="C121" s="186"/>
      <c r="D121" s="186"/>
      <c r="E121" s="148">
        <f>SUM(E120:E120)</f>
        <v>421.8</v>
      </c>
      <c r="F121" s="148">
        <f>SUM(F120:F120)</f>
        <v>323.9</v>
      </c>
      <c r="G121" s="135">
        <f>F121/E121*100</f>
        <v>76.78994784257941</v>
      </c>
    </row>
    <row r="122" spans="1:7" s="17" customFormat="1" ht="15">
      <c r="A122" s="37"/>
      <c r="B122" s="76">
        <v>250380</v>
      </c>
      <c r="C122" s="8">
        <v>3220</v>
      </c>
      <c r="D122" s="4" t="s">
        <v>130</v>
      </c>
      <c r="E122" s="59"/>
      <c r="F122" s="59"/>
      <c r="G122" s="44"/>
    </row>
    <row r="123" spans="1:7" s="17" customFormat="1" ht="15.75">
      <c r="A123" s="37"/>
      <c r="B123" s="76"/>
      <c r="C123" s="8"/>
      <c r="D123" s="88" t="s">
        <v>119</v>
      </c>
      <c r="E123" s="102">
        <v>550</v>
      </c>
      <c r="F123" s="59"/>
      <c r="G123" s="97">
        <f>F123/E123*100</f>
        <v>0</v>
      </c>
    </row>
    <row r="124" spans="1:7" s="17" customFormat="1" ht="25.5">
      <c r="A124" s="37">
        <v>81</v>
      </c>
      <c r="B124" s="61"/>
      <c r="C124" s="8">
        <v>3220</v>
      </c>
      <c r="D124" s="5" t="s">
        <v>122</v>
      </c>
      <c r="E124" s="102">
        <v>550</v>
      </c>
      <c r="F124" s="102"/>
      <c r="G124" s="97">
        <f>F124/E124*100</f>
        <v>0</v>
      </c>
    </row>
    <row r="125" spans="1:7" s="17" customFormat="1" ht="15.75">
      <c r="A125" s="172" t="s">
        <v>53</v>
      </c>
      <c r="B125" s="173"/>
      <c r="C125" s="173"/>
      <c r="D125" s="174"/>
      <c r="E125" s="148">
        <v>550</v>
      </c>
      <c r="F125" s="148">
        <f>SUM(F122:F124)</f>
        <v>0</v>
      </c>
      <c r="G125" s="144">
        <f>F125/E125*100</f>
        <v>0</v>
      </c>
    </row>
    <row r="126" spans="1:7" s="17" customFormat="1" ht="14.25">
      <c r="A126" s="181" t="s">
        <v>54</v>
      </c>
      <c r="B126" s="181"/>
      <c r="C126" s="181"/>
      <c r="D126" s="181"/>
      <c r="E126" s="181"/>
      <c r="F126" s="181"/>
      <c r="G126" s="181"/>
    </row>
    <row r="127" spans="1:7" s="17" customFormat="1" ht="15.75">
      <c r="A127" s="29"/>
      <c r="B127" s="112"/>
      <c r="C127" s="113"/>
      <c r="D127" s="88" t="s">
        <v>119</v>
      </c>
      <c r="E127" s="161">
        <f>SUM(E128:E129)</f>
        <v>261.6</v>
      </c>
      <c r="F127" s="161">
        <f>SUM(F128:F129)</f>
        <v>0</v>
      </c>
      <c r="G127" s="157">
        <f>F127/E127*100</f>
        <v>0</v>
      </c>
    </row>
    <row r="128" spans="1:7" s="17" customFormat="1" ht="26.25">
      <c r="A128" s="77">
        <v>82</v>
      </c>
      <c r="B128" s="86"/>
      <c r="C128" s="60">
        <v>2240</v>
      </c>
      <c r="D128" s="2" t="s">
        <v>120</v>
      </c>
      <c r="E128" s="103">
        <v>136.4</v>
      </c>
      <c r="F128" s="94"/>
      <c r="G128" s="97">
        <f>F128/E128*100</f>
        <v>0</v>
      </c>
    </row>
    <row r="129" spans="1:7" s="17" customFormat="1" ht="15">
      <c r="A129" s="77">
        <v>83</v>
      </c>
      <c r="B129" s="76">
        <v>240604</v>
      </c>
      <c r="C129" s="63">
        <v>2240</v>
      </c>
      <c r="D129" s="2" t="s">
        <v>121</v>
      </c>
      <c r="E129" s="103">
        <v>125.2</v>
      </c>
      <c r="F129" s="94"/>
      <c r="G129" s="97">
        <f>F129/E129*100</f>
        <v>0</v>
      </c>
    </row>
    <row r="130" spans="1:7" s="17" customFormat="1" ht="15">
      <c r="A130" s="182" t="s">
        <v>55</v>
      </c>
      <c r="B130" s="182"/>
      <c r="C130" s="182"/>
      <c r="D130" s="182"/>
      <c r="E130" s="134">
        <f>SUM(E128:E129)</f>
        <v>261.6</v>
      </c>
      <c r="F130" s="134">
        <f>SUM(F128:F129)</f>
        <v>0</v>
      </c>
      <c r="G130" s="144">
        <f>F130/E130*100</f>
        <v>0</v>
      </c>
    </row>
    <row r="131" spans="1:7" s="17" customFormat="1" ht="15.75">
      <c r="A131" s="106"/>
      <c r="B131" s="107"/>
      <c r="C131" s="107"/>
      <c r="D131" s="145" t="s">
        <v>131</v>
      </c>
      <c r="E131" s="104">
        <f>SUM(E21+E48+E64+E68+E103+E117+E121+E125+E130)</f>
        <v>40099.700000000004</v>
      </c>
      <c r="F131" s="146">
        <f>SUM(F21+F48+F64+F68+F103+F117+F121+F125+F130)</f>
        <v>13282.300000000001</v>
      </c>
      <c r="G131" s="147">
        <f>F131/E131*100</f>
        <v>33.12319044780884</v>
      </c>
    </row>
    <row r="132" spans="1:8" s="46" customFormat="1" ht="15.75" customHeight="1">
      <c r="A132" s="183" t="s">
        <v>140</v>
      </c>
      <c r="B132" s="184"/>
      <c r="C132" s="184"/>
      <c r="D132" s="184"/>
      <c r="E132" s="184"/>
      <c r="F132" s="184"/>
      <c r="G132" s="185"/>
      <c r="H132" s="45"/>
    </row>
    <row r="133" spans="1:8" s="46" customFormat="1" ht="15.75">
      <c r="A133" s="61"/>
      <c r="B133" s="61"/>
      <c r="C133" s="61"/>
      <c r="D133" s="88" t="s">
        <v>119</v>
      </c>
      <c r="E133" s="98">
        <f>SUM(E134:E137)</f>
        <v>1230.8999999999999</v>
      </c>
      <c r="F133" s="98">
        <f>SUM(F134:F137)</f>
        <v>6.8</v>
      </c>
      <c r="G133" s="157">
        <f aca="true" t="shared" si="10" ref="G133:G141">F133/E133*100</f>
        <v>0.5524413031115444</v>
      </c>
      <c r="H133" s="45"/>
    </row>
    <row r="134" spans="1:7" s="46" customFormat="1" ht="25.5">
      <c r="A134" s="6">
        <v>84</v>
      </c>
      <c r="B134" s="42"/>
      <c r="C134" s="42">
        <v>3142</v>
      </c>
      <c r="D134" s="13" t="s">
        <v>101</v>
      </c>
      <c r="E134" s="83">
        <v>1105.6</v>
      </c>
      <c r="F134" s="154"/>
      <c r="G134" s="97">
        <f t="shared" si="10"/>
        <v>0</v>
      </c>
    </row>
    <row r="135" spans="1:7" s="46" customFormat="1" ht="25.5">
      <c r="A135" s="6">
        <f aca="true" t="shared" si="11" ref="A135:A141">A134+1</f>
        <v>85</v>
      </c>
      <c r="B135" s="42"/>
      <c r="C135" s="42">
        <v>3142</v>
      </c>
      <c r="D135" s="13" t="s">
        <v>95</v>
      </c>
      <c r="E135" s="83">
        <v>115.5</v>
      </c>
      <c r="F135" s="154"/>
      <c r="G135" s="97">
        <f t="shared" si="10"/>
        <v>0</v>
      </c>
    </row>
    <row r="136" spans="1:7" s="46" customFormat="1" ht="38.25">
      <c r="A136" s="6">
        <f t="shared" si="11"/>
        <v>86</v>
      </c>
      <c r="B136" s="42"/>
      <c r="C136" s="42">
        <v>3142</v>
      </c>
      <c r="D136" s="2" t="s">
        <v>1</v>
      </c>
      <c r="E136" s="83">
        <v>6.8</v>
      </c>
      <c r="F136" s="154">
        <v>6.8</v>
      </c>
      <c r="G136" s="97">
        <f t="shared" si="10"/>
        <v>100</v>
      </c>
    </row>
    <row r="137" spans="1:7" s="46" customFormat="1" ht="38.25">
      <c r="A137" s="6">
        <f t="shared" si="11"/>
        <v>87</v>
      </c>
      <c r="B137" s="42"/>
      <c r="C137" s="42">
        <v>3142</v>
      </c>
      <c r="D137" s="2" t="s">
        <v>2</v>
      </c>
      <c r="E137" s="83">
        <v>3</v>
      </c>
      <c r="F137" s="154"/>
      <c r="G137" s="97">
        <f t="shared" si="10"/>
        <v>0</v>
      </c>
    </row>
    <row r="138" spans="1:7" s="46" customFormat="1" ht="15.75">
      <c r="A138" s="6">
        <f t="shared" si="11"/>
        <v>88</v>
      </c>
      <c r="B138" s="42"/>
      <c r="C138" s="42">
        <v>3122</v>
      </c>
      <c r="D138" s="87" t="s">
        <v>118</v>
      </c>
      <c r="E138" s="159">
        <f>SUM(E139:E141)</f>
        <v>659</v>
      </c>
      <c r="F138" s="159">
        <f>SUM(F139:F141)</f>
        <v>0</v>
      </c>
      <c r="G138" s="157">
        <f t="shared" si="10"/>
        <v>0</v>
      </c>
    </row>
    <row r="139" spans="1:7" s="46" customFormat="1" ht="25.5">
      <c r="A139" s="6">
        <f t="shared" si="11"/>
        <v>89</v>
      </c>
      <c r="B139" s="63" t="s">
        <v>33</v>
      </c>
      <c r="C139" s="42">
        <v>3123</v>
      </c>
      <c r="D139" s="13" t="s">
        <v>16</v>
      </c>
      <c r="E139" s="110">
        <v>91</v>
      </c>
      <c r="F139" s="154"/>
      <c r="G139" s="97">
        <f t="shared" si="10"/>
        <v>0</v>
      </c>
    </row>
    <row r="140" spans="1:9" s="46" customFormat="1" ht="15">
      <c r="A140" s="6">
        <f t="shared" si="11"/>
        <v>90</v>
      </c>
      <c r="B140" s="42"/>
      <c r="C140" s="42">
        <v>3122</v>
      </c>
      <c r="D140" s="13" t="s">
        <v>19</v>
      </c>
      <c r="E140" s="110">
        <v>268</v>
      </c>
      <c r="F140" s="154"/>
      <c r="G140" s="97">
        <f t="shared" si="10"/>
        <v>0</v>
      </c>
      <c r="I140" s="65"/>
    </row>
    <row r="141" spans="1:9" s="46" customFormat="1" ht="15">
      <c r="A141" s="6">
        <f t="shared" si="11"/>
        <v>91</v>
      </c>
      <c r="B141" s="42"/>
      <c r="C141" s="42">
        <v>3122</v>
      </c>
      <c r="D141" s="13" t="s">
        <v>20</v>
      </c>
      <c r="E141" s="110">
        <v>300</v>
      </c>
      <c r="F141" s="154"/>
      <c r="G141" s="97">
        <f t="shared" si="10"/>
        <v>0</v>
      </c>
      <c r="I141" s="65"/>
    </row>
    <row r="142" spans="1:10" s="54" customFormat="1" ht="15.75">
      <c r="A142" s="171" t="s">
        <v>141</v>
      </c>
      <c r="B142" s="171"/>
      <c r="C142" s="171"/>
      <c r="D142" s="171"/>
      <c r="E142" s="131">
        <f>E133+E138</f>
        <v>1889.8999999999999</v>
      </c>
      <c r="F142" s="131">
        <f>F133+F138</f>
        <v>6.8</v>
      </c>
      <c r="G142" s="96">
        <f>F142/E142*100</f>
        <v>0.35980739721678395</v>
      </c>
      <c r="H142" s="64"/>
      <c r="I142" s="46"/>
      <c r="J142" s="46"/>
    </row>
    <row r="143" spans="1:10" s="54" customFormat="1" ht="15.75">
      <c r="A143" s="180" t="s">
        <v>138</v>
      </c>
      <c r="B143" s="180"/>
      <c r="C143" s="180"/>
      <c r="D143" s="180"/>
      <c r="E143" s="180"/>
      <c r="F143" s="180"/>
      <c r="G143" s="180"/>
      <c r="H143" s="45"/>
      <c r="I143" s="46"/>
      <c r="J143" s="46"/>
    </row>
    <row r="144" spans="1:10" s="54" customFormat="1" ht="15.75">
      <c r="A144" s="61"/>
      <c r="B144" s="61"/>
      <c r="C144" s="61"/>
      <c r="D144" s="88" t="s">
        <v>119</v>
      </c>
      <c r="E144" s="164">
        <v>1490.5</v>
      </c>
      <c r="F144" s="164"/>
      <c r="G144" s="157">
        <f aca="true" t="shared" si="12" ref="G144:G149">F144/E144*100</f>
        <v>0</v>
      </c>
      <c r="H144" s="45"/>
      <c r="I144" s="46"/>
      <c r="J144" s="46"/>
    </row>
    <row r="145" spans="1:7" s="46" customFormat="1" ht="15">
      <c r="A145" s="37">
        <v>92</v>
      </c>
      <c r="B145" s="58"/>
      <c r="C145" s="42">
        <v>3142</v>
      </c>
      <c r="D145" s="12" t="s">
        <v>109</v>
      </c>
      <c r="E145" s="83">
        <v>1490.5</v>
      </c>
      <c r="F145" s="101"/>
      <c r="G145" s="97">
        <f t="shared" si="12"/>
        <v>0</v>
      </c>
    </row>
    <row r="146" spans="1:7" s="46" customFormat="1" ht="15.75">
      <c r="A146" s="37">
        <v>93</v>
      </c>
      <c r="B146" s="58"/>
      <c r="C146" s="42"/>
      <c r="D146" s="87" t="s">
        <v>118</v>
      </c>
      <c r="E146" s="159">
        <f>SUM(E147:E148)</f>
        <v>1156.7</v>
      </c>
      <c r="F146" s="159">
        <f>SUM(F147:F148)</f>
        <v>1153.8</v>
      </c>
      <c r="G146" s="157">
        <f t="shared" si="12"/>
        <v>99.74928676407019</v>
      </c>
    </row>
    <row r="147" spans="1:7" s="46" customFormat="1" ht="15">
      <c r="A147" s="37">
        <v>94</v>
      </c>
      <c r="B147" s="58"/>
      <c r="C147" s="42"/>
      <c r="D147" s="12" t="s">
        <v>123</v>
      </c>
      <c r="E147" s="83">
        <v>1023.7</v>
      </c>
      <c r="F147" s="122">
        <v>1020.8</v>
      </c>
      <c r="G147" s="97">
        <f t="shared" si="12"/>
        <v>99.71671388101983</v>
      </c>
    </row>
    <row r="148" spans="1:7" s="46" customFormat="1" ht="15">
      <c r="A148" s="37">
        <v>95</v>
      </c>
      <c r="B148" s="58"/>
      <c r="C148" s="42"/>
      <c r="D148" s="12" t="s">
        <v>124</v>
      </c>
      <c r="E148" s="83">
        <v>133</v>
      </c>
      <c r="F148" s="122">
        <v>133</v>
      </c>
      <c r="G148" s="97">
        <f t="shared" si="12"/>
        <v>100</v>
      </c>
    </row>
    <row r="149" spans="1:8" s="54" customFormat="1" ht="15.75">
      <c r="A149" s="171" t="s">
        <v>139</v>
      </c>
      <c r="B149" s="171"/>
      <c r="C149" s="171"/>
      <c r="D149" s="171"/>
      <c r="E149" s="131">
        <f>E144+E146</f>
        <v>2647.2</v>
      </c>
      <c r="F149" s="131">
        <f>F144+F146</f>
        <v>1153.8</v>
      </c>
      <c r="G149" s="96">
        <f t="shared" si="12"/>
        <v>43.5856754306437</v>
      </c>
      <c r="H149" s="45"/>
    </row>
    <row r="150" spans="1:8" s="54" customFormat="1" ht="15.75">
      <c r="A150" s="180" t="s">
        <v>132</v>
      </c>
      <c r="B150" s="180"/>
      <c r="C150" s="180"/>
      <c r="D150" s="180"/>
      <c r="E150" s="180"/>
      <c r="F150" s="180"/>
      <c r="G150" s="180"/>
      <c r="H150" s="45"/>
    </row>
    <row r="151" spans="1:8" s="54" customFormat="1" ht="15.75">
      <c r="A151" s="61"/>
      <c r="B151" s="61"/>
      <c r="C151" s="61"/>
      <c r="D151" s="87" t="s">
        <v>118</v>
      </c>
      <c r="E151" s="165">
        <f>SUM(E152:E155)</f>
        <v>2002.3000000000002</v>
      </c>
      <c r="F151" s="165">
        <f>SUM(F152:F155)</f>
        <v>1053.5</v>
      </c>
      <c r="G151" s="157">
        <f>F151/E151*100</f>
        <v>52.61449333266742</v>
      </c>
      <c r="H151" s="45"/>
    </row>
    <row r="152" spans="1:8" s="54" customFormat="1" ht="15.75">
      <c r="A152" s="37">
        <v>96</v>
      </c>
      <c r="B152" s="61"/>
      <c r="C152" s="61"/>
      <c r="D152" s="125" t="s">
        <v>137</v>
      </c>
      <c r="E152" s="90">
        <v>772.1</v>
      </c>
      <c r="F152" s="123">
        <v>726.1</v>
      </c>
      <c r="G152" s="97">
        <f>F152/E152*100</f>
        <v>94.04222251003756</v>
      </c>
      <c r="H152" s="45"/>
    </row>
    <row r="153" spans="1:7" s="205" customFormat="1" ht="25.5">
      <c r="A153" s="198">
        <v>97</v>
      </c>
      <c r="B153" s="200"/>
      <c r="C153" s="200">
        <v>3142</v>
      </c>
      <c r="D153" s="201" t="s">
        <v>93</v>
      </c>
      <c r="E153" s="202">
        <v>326.8</v>
      </c>
      <c r="F153" s="219">
        <v>324</v>
      </c>
      <c r="G153" s="204">
        <f>F153/E153*100</f>
        <v>99.14320685434517</v>
      </c>
    </row>
    <row r="154" spans="1:7" s="46" customFormat="1" ht="25.5">
      <c r="A154" s="6">
        <f>A153+1</f>
        <v>98</v>
      </c>
      <c r="B154" s="42"/>
      <c r="C154" s="42">
        <v>3142</v>
      </c>
      <c r="D154" s="7" t="s">
        <v>94</v>
      </c>
      <c r="E154" s="83">
        <v>3.4</v>
      </c>
      <c r="F154" s="124">
        <v>3.4</v>
      </c>
      <c r="G154" s="97">
        <f>F154/E154*100</f>
        <v>100</v>
      </c>
    </row>
    <row r="155" spans="1:7" s="46" customFormat="1" ht="25.5">
      <c r="A155" s="6">
        <f>A154+1</f>
        <v>99</v>
      </c>
      <c r="B155" s="42"/>
      <c r="C155" s="42">
        <v>3142</v>
      </c>
      <c r="D155" s="1" t="s">
        <v>15</v>
      </c>
      <c r="E155" s="83">
        <v>900</v>
      </c>
      <c r="F155" s="2"/>
      <c r="G155" s="97">
        <f>F155/E155*100</f>
        <v>0</v>
      </c>
    </row>
    <row r="156" spans="1:8" s="73" customFormat="1" ht="25.5" hidden="1">
      <c r="A156" s="66"/>
      <c r="B156" s="67" t="s">
        <v>33</v>
      </c>
      <c r="C156" s="68">
        <v>3110</v>
      </c>
      <c r="D156" s="69" t="s">
        <v>45</v>
      </c>
      <c r="E156" s="70">
        <v>666.995</v>
      </c>
      <c r="F156" s="70">
        <v>666.99</v>
      </c>
      <c r="G156" s="71">
        <v>0</v>
      </c>
      <c r="H156" s="72"/>
    </row>
    <row r="157" spans="1:8" s="54" customFormat="1" ht="15.75">
      <c r="A157" s="171" t="s">
        <v>133</v>
      </c>
      <c r="B157" s="171"/>
      <c r="C157" s="171"/>
      <c r="D157" s="171"/>
      <c r="E157" s="96">
        <f>SUM(E152:E155)</f>
        <v>2002.3000000000002</v>
      </c>
      <c r="F157" s="96">
        <f>SUM(F152:F155)</f>
        <v>1053.5</v>
      </c>
      <c r="G157" s="96">
        <f>F157/E157*100</f>
        <v>52.61449333266742</v>
      </c>
      <c r="H157" s="45"/>
    </row>
    <row r="158" spans="1:8" s="54" customFormat="1" ht="15.75" hidden="1">
      <c r="A158" s="136"/>
      <c r="B158" s="172" t="s">
        <v>33</v>
      </c>
      <c r="C158" s="173"/>
      <c r="D158" s="174"/>
      <c r="E158" s="137" t="e">
        <f>E156+#REF!+#REF!+#REF!+#REF!+#REF!+#REF!+#REF!+#REF!+#REF!+#REF!+#REF!</f>
        <v>#REF!</v>
      </c>
      <c r="F158" s="137" t="e">
        <f>F156+F139+#REF!+#REF!+#REF!+#REF!+#REF!+#REF!+#REF!+#REF!+#REF!+#REF!</f>
        <v>#REF!</v>
      </c>
      <c r="G158" s="135"/>
      <c r="H158" s="45"/>
    </row>
    <row r="159" spans="1:8" s="53" customFormat="1" ht="15.75" hidden="1">
      <c r="A159" s="138"/>
      <c r="B159" s="139"/>
      <c r="C159" s="140"/>
      <c r="D159" s="141" t="s">
        <v>39</v>
      </c>
      <c r="E159" s="142" t="e">
        <f>E157+E149+E103+E142-#REF!-#REF!</f>
        <v>#REF!</v>
      </c>
      <c r="F159" s="142" t="e">
        <f>F157+F149+F103+F142-#REF!-#REF!</f>
        <v>#REF!</v>
      </c>
      <c r="G159" s="143"/>
      <c r="H159" s="52"/>
    </row>
    <row r="160" spans="1:8" ht="15.75">
      <c r="A160" s="175" t="s">
        <v>142</v>
      </c>
      <c r="B160" s="175"/>
      <c r="C160" s="175"/>
      <c r="D160" s="175"/>
      <c r="E160" s="150">
        <f>E21+E48+E64+E68+E103+E142+E149+E157+E117+E121+E125+E130</f>
        <v>46639.100000000006</v>
      </c>
      <c r="F160" s="150">
        <f>F21+F48+F64+F68+F103+F142+F149+F157+F117+F121+F125+F130</f>
        <v>15496.4</v>
      </c>
      <c r="G160" s="133">
        <f>F160/E160*100</f>
        <v>33.226198618755504</v>
      </c>
      <c r="H160" s="75"/>
    </row>
    <row r="161" spans="1:8" ht="15.75">
      <c r="A161" s="166"/>
      <c r="B161" s="167"/>
      <c r="C161" s="167"/>
      <c r="D161" s="167" t="s">
        <v>149</v>
      </c>
      <c r="E161" s="150">
        <f>E17+E27+E62+E84+E113+E119+E138+E146+E151</f>
        <v>21110.1</v>
      </c>
      <c r="F161" s="150">
        <f>F17+F27+F62+F84+F113+F119+F138+F146+F151</f>
        <v>11647.5</v>
      </c>
      <c r="G161" s="133">
        <f>F161/E161*100</f>
        <v>55.17501101368539</v>
      </c>
      <c r="H161" s="75"/>
    </row>
    <row r="162" spans="1:8" ht="15">
      <c r="A162" s="176" t="s">
        <v>134</v>
      </c>
      <c r="B162" s="177"/>
      <c r="C162" s="177"/>
      <c r="D162" s="177"/>
      <c r="E162" s="178"/>
      <c r="F162" s="178"/>
      <c r="G162" s="179"/>
      <c r="H162" s="75"/>
    </row>
    <row r="163" spans="1:8" ht="15">
      <c r="A163" s="37">
        <v>100</v>
      </c>
      <c r="B163" s="89"/>
      <c r="C163" s="89"/>
      <c r="D163" s="108" t="s">
        <v>40</v>
      </c>
      <c r="E163" s="114">
        <v>1600</v>
      </c>
      <c r="F163" s="111">
        <v>616.3</v>
      </c>
      <c r="G163" s="97">
        <f aca="true" t="shared" si="13" ref="G163:G169">F163/E163*100</f>
        <v>38.51875</v>
      </c>
      <c r="H163" s="75"/>
    </row>
    <row r="164" spans="1:8" ht="15">
      <c r="A164" s="37">
        <v>101</v>
      </c>
      <c r="B164" s="89"/>
      <c r="C164" s="89"/>
      <c r="D164" s="108" t="s">
        <v>41</v>
      </c>
      <c r="E164" s="114">
        <v>160</v>
      </c>
      <c r="F164" s="115">
        <v>160</v>
      </c>
      <c r="G164" s="97">
        <f t="shared" si="13"/>
        <v>100</v>
      </c>
      <c r="H164" s="75"/>
    </row>
    <row r="165" spans="1:8" ht="15">
      <c r="A165" s="37">
        <v>102</v>
      </c>
      <c r="B165" s="89"/>
      <c r="C165" s="89"/>
      <c r="D165" s="108" t="s">
        <v>135</v>
      </c>
      <c r="E165" s="114">
        <v>111.6</v>
      </c>
      <c r="F165" s="115"/>
      <c r="G165" s="97">
        <f t="shared" si="13"/>
        <v>0</v>
      </c>
      <c r="H165" s="75"/>
    </row>
    <row r="166" spans="1:8" ht="15">
      <c r="A166" s="37">
        <v>103</v>
      </c>
      <c r="B166" s="89"/>
      <c r="C166" s="89"/>
      <c r="D166" s="108" t="s">
        <v>136</v>
      </c>
      <c r="E166" s="114">
        <v>58.4</v>
      </c>
      <c r="F166" s="115"/>
      <c r="G166" s="97">
        <f t="shared" si="13"/>
        <v>0</v>
      </c>
      <c r="H166" s="75"/>
    </row>
    <row r="167" spans="1:8" ht="15.75">
      <c r="A167" s="153">
        <v>104</v>
      </c>
      <c r="B167" s="29"/>
      <c r="C167" s="29"/>
      <c r="D167" s="57" t="s">
        <v>42</v>
      </c>
      <c r="E167" s="109">
        <v>58.4</v>
      </c>
      <c r="F167" s="109">
        <v>58.3</v>
      </c>
      <c r="G167" s="97">
        <f t="shared" si="13"/>
        <v>99.82876712328766</v>
      </c>
      <c r="H167" s="75"/>
    </row>
    <row r="168" spans="1:8" ht="15.75">
      <c r="A168" s="100"/>
      <c r="B168" s="100"/>
      <c r="C168" s="100"/>
      <c r="D168" s="105" t="s">
        <v>127</v>
      </c>
      <c r="E168" s="95">
        <f>SUM(E163:E167)</f>
        <v>1988.4</v>
      </c>
      <c r="F168" s="95">
        <f>SUM(F163:F167)</f>
        <v>834.5999999999999</v>
      </c>
      <c r="G168" s="96">
        <f t="shared" si="13"/>
        <v>41.973445986722986</v>
      </c>
      <c r="H168" s="75"/>
    </row>
    <row r="169" spans="1:8" ht="18.75">
      <c r="A169" s="170" t="s">
        <v>56</v>
      </c>
      <c r="B169" s="170"/>
      <c r="C169" s="170"/>
      <c r="D169" s="170"/>
      <c r="E169" s="132">
        <f>E160+E168</f>
        <v>48627.50000000001</v>
      </c>
      <c r="F169" s="132">
        <f>F160+F168</f>
        <v>16331</v>
      </c>
      <c r="G169" s="133">
        <f t="shared" si="13"/>
        <v>33.58387743560742</v>
      </c>
      <c r="H169" s="78"/>
    </row>
    <row r="170" spans="2:8" ht="12.75" customHeight="1">
      <c r="B170" s="79"/>
      <c r="C170" s="79"/>
      <c r="D170" s="79"/>
      <c r="H170" s="78"/>
    </row>
    <row r="171" spans="2:8" ht="12.75" customHeight="1">
      <c r="B171" s="79"/>
      <c r="C171" s="79"/>
      <c r="D171" s="79"/>
      <c r="H171" s="78"/>
    </row>
    <row r="172" spans="2:8" ht="12.75" customHeight="1">
      <c r="B172" s="79"/>
      <c r="C172" s="79"/>
      <c r="D172" s="79"/>
      <c r="H172" s="78"/>
    </row>
    <row r="173" spans="2:8" ht="12.75" customHeight="1">
      <c r="B173" s="79"/>
      <c r="C173" s="79"/>
      <c r="D173" s="79"/>
      <c r="H173" s="78"/>
    </row>
    <row r="174" spans="2:8" ht="12.75" customHeight="1">
      <c r="B174" s="79"/>
      <c r="C174" s="79"/>
      <c r="D174" s="79"/>
      <c r="H174" s="78"/>
    </row>
    <row r="175" ht="12.75" customHeight="1">
      <c r="H175" s="78"/>
    </row>
    <row r="176" ht="12.75" customHeight="1">
      <c r="H176" s="78"/>
    </row>
    <row r="177" ht="12.75" customHeight="1">
      <c r="H177" s="78"/>
    </row>
    <row r="178" ht="12.75" customHeight="1">
      <c r="H178" s="78"/>
    </row>
    <row r="179" ht="12.75" customHeight="1">
      <c r="H179" s="78"/>
    </row>
    <row r="180" ht="12.75" customHeight="1">
      <c r="H180" s="78"/>
    </row>
    <row r="181" ht="12.75" customHeight="1">
      <c r="H181" s="78"/>
    </row>
    <row r="182" ht="12.75" customHeight="1">
      <c r="H182" s="78"/>
    </row>
    <row r="183" ht="12.75" customHeight="1">
      <c r="H183" s="78"/>
    </row>
    <row r="184" ht="12.75" customHeight="1">
      <c r="H184" s="78"/>
    </row>
    <row r="185" ht="12.75" customHeight="1">
      <c r="H185" s="78"/>
    </row>
    <row r="186" ht="12.75" customHeight="1">
      <c r="H186" s="78"/>
    </row>
    <row r="187" ht="12.75" customHeight="1">
      <c r="H187" s="78"/>
    </row>
    <row r="188" ht="12.75" customHeight="1">
      <c r="H188" s="78"/>
    </row>
    <row r="189" ht="12.75" customHeight="1">
      <c r="H189" s="78"/>
    </row>
    <row r="190" ht="12.75" customHeight="1">
      <c r="H190" s="78"/>
    </row>
    <row r="191" ht="12.75" customHeight="1">
      <c r="H191" s="78"/>
    </row>
    <row r="192" ht="12.75" customHeight="1">
      <c r="H192" s="78"/>
    </row>
    <row r="193" ht="12.75" customHeight="1">
      <c r="H193" s="78"/>
    </row>
    <row r="194" ht="12.75" customHeight="1">
      <c r="H194" s="78"/>
    </row>
    <row r="195" ht="12.75" customHeight="1">
      <c r="H195" s="78"/>
    </row>
    <row r="196" ht="12.75" customHeight="1">
      <c r="H196" s="78"/>
    </row>
    <row r="197" ht="12.75" customHeight="1">
      <c r="H197" s="78"/>
    </row>
    <row r="198" ht="12.75" customHeight="1">
      <c r="H198" s="78"/>
    </row>
    <row r="199" ht="12.75" customHeight="1">
      <c r="H199" s="78"/>
    </row>
    <row r="200" ht="12.75" customHeight="1">
      <c r="H200" s="78"/>
    </row>
    <row r="201" ht="12.75" customHeight="1">
      <c r="H201" s="78"/>
    </row>
    <row r="202" ht="12.75" customHeight="1">
      <c r="H202" s="78"/>
    </row>
    <row r="203" ht="12.75" customHeight="1">
      <c r="H203" s="78"/>
    </row>
    <row r="204" ht="12.75" customHeight="1">
      <c r="H204" s="78"/>
    </row>
    <row r="205" ht="12.75" customHeight="1">
      <c r="H205" s="78"/>
    </row>
    <row r="206" ht="12.75" customHeight="1">
      <c r="H206" s="78"/>
    </row>
    <row r="207" ht="12.75" customHeight="1">
      <c r="H207" s="78"/>
    </row>
    <row r="208" ht="12.75" customHeight="1">
      <c r="H208" s="78"/>
    </row>
    <row r="209" ht="12.75" customHeight="1">
      <c r="H209" s="78"/>
    </row>
    <row r="210" ht="12.75" customHeight="1">
      <c r="H210" s="78"/>
    </row>
    <row r="211" ht="12.75" customHeight="1">
      <c r="H211" s="78"/>
    </row>
    <row r="212" ht="12.75" customHeight="1">
      <c r="H212" s="78"/>
    </row>
    <row r="213" ht="12.75" customHeight="1">
      <c r="H213" s="78"/>
    </row>
    <row r="214" ht="12.75" customHeight="1">
      <c r="H214" s="78"/>
    </row>
    <row r="215" ht="12.75" customHeight="1">
      <c r="H215" s="78"/>
    </row>
    <row r="216" ht="12.75" customHeight="1">
      <c r="H216" s="78"/>
    </row>
    <row r="217" ht="12.75" customHeight="1">
      <c r="H217" s="78"/>
    </row>
    <row r="218" ht="12.75" customHeight="1">
      <c r="H218" s="78"/>
    </row>
    <row r="219" ht="12.75" customHeight="1">
      <c r="H219" s="78"/>
    </row>
    <row r="220" ht="12.75" customHeight="1">
      <c r="H220" s="78"/>
    </row>
    <row r="221" ht="12.75" customHeight="1">
      <c r="H221" s="78"/>
    </row>
    <row r="222" ht="12.75" customHeight="1">
      <c r="H222" s="78"/>
    </row>
    <row r="223" ht="12.75" customHeight="1">
      <c r="H223" s="78"/>
    </row>
    <row r="224" ht="12.75" customHeight="1">
      <c r="H224" s="78"/>
    </row>
    <row r="225" ht="12.75" customHeight="1">
      <c r="H225" s="78"/>
    </row>
    <row r="226" ht="12.75" customHeight="1">
      <c r="H226" s="78"/>
    </row>
    <row r="227" ht="12.75" customHeight="1">
      <c r="H227" s="78"/>
    </row>
    <row r="228" ht="12.75" customHeight="1">
      <c r="H228" s="78"/>
    </row>
    <row r="229" ht="12.75" customHeight="1">
      <c r="H229" s="78"/>
    </row>
    <row r="230" ht="12.75" customHeight="1">
      <c r="H230" s="78"/>
    </row>
    <row r="231" ht="12.75" customHeight="1">
      <c r="H231" s="78"/>
    </row>
    <row r="232" ht="12.75" customHeight="1">
      <c r="H232" s="78"/>
    </row>
    <row r="233" ht="12.75" customHeight="1">
      <c r="H233" s="78"/>
    </row>
    <row r="234" ht="12.75" customHeight="1">
      <c r="H234" s="78"/>
    </row>
    <row r="235" ht="12.75" customHeight="1">
      <c r="H235" s="78"/>
    </row>
    <row r="236" ht="12.75" customHeight="1">
      <c r="H236" s="78"/>
    </row>
    <row r="237" ht="12.75" customHeight="1">
      <c r="H237" s="78"/>
    </row>
    <row r="238" ht="12.75" customHeight="1">
      <c r="H238" s="78"/>
    </row>
    <row r="239" ht="12.75" customHeight="1">
      <c r="H239" s="78"/>
    </row>
    <row r="240" ht="12.75" customHeight="1">
      <c r="H240" s="78"/>
    </row>
  </sheetData>
  <mergeCells count="37">
    <mergeCell ref="A1:G1"/>
    <mergeCell ref="A2:G2"/>
    <mergeCell ref="A3:G3"/>
    <mergeCell ref="A4:G4"/>
    <mergeCell ref="A6:G6"/>
    <mergeCell ref="A7:G7"/>
    <mergeCell ref="A8:G8"/>
    <mergeCell ref="A12:G12"/>
    <mergeCell ref="C13:G13"/>
    <mergeCell ref="A21:D21"/>
    <mergeCell ref="A22:G22"/>
    <mergeCell ref="B46:D46"/>
    <mergeCell ref="A48:D48"/>
    <mergeCell ref="A49:G49"/>
    <mergeCell ref="C50:D50"/>
    <mergeCell ref="A64:D64"/>
    <mergeCell ref="A65:G65"/>
    <mergeCell ref="A68:D68"/>
    <mergeCell ref="C69:G69"/>
    <mergeCell ref="A103:D103"/>
    <mergeCell ref="C104:G104"/>
    <mergeCell ref="A117:D117"/>
    <mergeCell ref="A118:G118"/>
    <mergeCell ref="A121:D121"/>
    <mergeCell ref="A125:D125"/>
    <mergeCell ref="A126:G126"/>
    <mergeCell ref="A130:D130"/>
    <mergeCell ref="A132:G132"/>
    <mergeCell ref="A142:D142"/>
    <mergeCell ref="A143:G143"/>
    <mergeCell ref="A149:D149"/>
    <mergeCell ref="A150:G150"/>
    <mergeCell ref="A169:D169"/>
    <mergeCell ref="A157:D157"/>
    <mergeCell ref="B158:D158"/>
    <mergeCell ref="A160:D160"/>
    <mergeCell ref="A162:G162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2016-07-19T06:28:16Z</cp:lastPrinted>
  <dcterms:created xsi:type="dcterms:W3CDTF">2008-01-04T07:23:07Z</dcterms:created>
  <dcterms:modified xsi:type="dcterms:W3CDTF">2016-07-26T15:44:15Z</dcterms:modified>
  <cp:category/>
  <cp:version/>
  <cp:contentType/>
  <cp:contentStatus/>
</cp:coreProperties>
</file>